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besni\Desktop\FORMAT E REJA IPMA\"/>
    </mc:Choice>
  </mc:AlternateContent>
  <xr:revisionPtr revIDLastSave="0" documentId="13_ncr:1_{986C6412-4F4E-411D-844E-C6F1C3FE37DB}" xr6:coauthVersionLast="46" xr6:coauthVersionMax="46" xr10:uidLastSave="{00000000-0000-0000-0000-000000000000}"/>
  <bookViews>
    <workbookView xWindow="-120" yWindow="-120" windowWidth="24240" windowHeight="13140" activeTab="3" xr2:uid="{9DCB097F-F756-4F16-8C82-4FEA01941F90}"/>
  </bookViews>
  <sheets>
    <sheet name="Representative Sample" sheetId="1" r:id="rId1"/>
    <sheet name="Project MCR" sheetId="2" r:id="rId2"/>
    <sheet name="Programme MCR" sheetId="3" r:id="rId3"/>
    <sheet name="Portfolio MCR"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4" l="1"/>
  <c r="H3" i="4" s="1"/>
  <c r="E3" i="3"/>
  <c r="H3" i="3" s="1"/>
  <c r="H73" i="4"/>
  <c r="G71" i="4"/>
  <c r="G72" i="4" s="1"/>
  <c r="G73" i="4" s="1"/>
  <c r="G74" i="4" s="1"/>
  <c r="G75" i="4" s="1"/>
  <c r="G76" i="4" s="1"/>
  <c r="G77" i="4" s="1"/>
  <c r="G78" i="4" s="1"/>
  <c r="G79" i="4" s="1"/>
  <c r="H67" i="4"/>
  <c r="H79" i="4" s="1"/>
  <c r="B66" i="4"/>
  <c r="B65" i="4"/>
  <c r="B64" i="4"/>
  <c r="H61" i="4"/>
  <c r="H78" i="4" s="1"/>
  <c r="B59" i="4"/>
  <c r="B60" i="4" s="1"/>
  <c r="H56" i="4"/>
  <c r="H77" i="4" s="1"/>
  <c r="B53" i="4"/>
  <c r="B54" i="4" s="1"/>
  <c r="B55" i="4" s="1"/>
  <c r="H50" i="4"/>
  <c r="H76" i="4" s="1"/>
  <c r="B47" i="4"/>
  <c r="B48" i="4" s="1"/>
  <c r="B49" i="4" s="1"/>
  <c r="B46" i="4"/>
  <c r="H43" i="4"/>
  <c r="H75" i="4" s="1"/>
  <c r="B42" i="4"/>
  <c r="B41" i="4"/>
  <c r="H38" i="4"/>
  <c r="H74" i="4" s="1"/>
  <c r="B37" i="4"/>
  <c r="B36" i="4"/>
  <c r="B35" i="4"/>
  <c r="H32" i="4"/>
  <c r="B30" i="4"/>
  <c r="B31" i="4" s="1"/>
  <c r="B29" i="4"/>
  <c r="H26" i="4"/>
  <c r="H72" i="4" s="1"/>
  <c r="B23" i="4"/>
  <c r="B24" i="4" s="1"/>
  <c r="B25" i="4" s="1"/>
  <c r="H20" i="4"/>
  <c r="H71" i="4" s="1"/>
  <c r="B18" i="4"/>
  <c r="B19" i="4" s="1"/>
  <c r="B17" i="4"/>
  <c r="B16" i="4"/>
  <c r="H13" i="4"/>
  <c r="H70" i="4" s="1"/>
  <c r="B9" i="4"/>
  <c r="B10" i="4" s="1"/>
  <c r="B11" i="4" s="1"/>
  <c r="B12" i="4" s="1"/>
  <c r="B8" i="4"/>
  <c r="H81" i="3"/>
  <c r="H79" i="3"/>
  <c r="H76" i="3"/>
  <c r="H75" i="3"/>
  <c r="G74" i="3"/>
  <c r="G75" i="3" s="1"/>
  <c r="G76" i="3" s="1"/>
  <c r="G77" i="3" s="1"/>
  <c r="G78" i="3" s="1"/>
  <c r="G79" i="3" s="1"/>
  <c r="G80" i="3" s="1"/>
  <c r="G81" i="3" s="1"/>
  <c r="G82" i="3" s="1"/>
  <c r="H70" i="3"/>
  <c r="H82" i="3" s="1"/>
  <c r="B69" i="3"/>
  <c r="B68" i="3"/>
  <c r="H65" i="3"/>
  <c r="B62" i="3"/>
  <c r="B63" i="3" s="1"/>
  <c r="B64" i="3" s="1"/>
  <c r="H59" i="3"/>
  <c r="H80" i="3" s="1"/>
  <c r="B57" i="3"/>
  <c r="B58" i="3" s="1"/>
  <c r="B56" i="3"/>
  <c r="H53" i="3"/>
  <c r="B50" i="3"/>
  <c r="B51" i="3" s="1"/>
  <c r="B52" i="3" s="1"/>
  <c r="B49" i="3"/>
  <c r="H46" i="3"/>
  <c r="H78" i="3" s="1"/>
  <c r="B43" i="3"/>
  <c r="B44" i="3" s="1"/>
  <c r="B45" i="3" s="1"/>
  <c r="H40" i="3"/>
  <c r="H77" i="3" s="1"/>
  <c r="B36" i="3"/>
  <c r="B37" i="3" s="1"/>
  <c r="B38" i="3" s="1"/>
  <c r="B39" i="3" s="1"/>
  <c r="H33" i="3"/>
  <c r="B31" i="3"/>
  <c r="B32" i="3" s="1"/>
  <c r="B30" i="3"/>
  <c r="H27" i="3"/>
  <c r="B22" i="3"/>
  <c r="B23" i="3" s="1"/>
  <c r="B24" i="3" s="1"/>
  <c r="B25" i="3" s="1"/>
  <c r="B26" i="3" s="1"/>
  <c r="H19" i="3"/>
  <c r="H74" i="3" s="1"/>
  <c r="B16" i="3"/>
  <c r="B17" i="3" s="1"/>
  <c r="B18" i="3" s="1"/>
  <c r="H13" i="3"/>
  <c r="H73" i="3" s="1"/>
  <c r="B8" i="3"/>
  <c r="B9" i="3" s="1"/>
  <c r="B10" i="3" s="1"/>
  <c r="B11" i="3" s="1"/>
  <c r="B12" i="3" s="1"/>
  <c r="H82" i="2"/>
  <c r="H79" i="2"/>
  <c r="H77" i="2"/>
  <c r="G76" i="2"/>
  <c r="G77" i="2" s="1"/>
  <c r="G78" i="2" s="1"/>
  <c r="G79" i="2" s="1"/>
  <c r="G80" i="2" s="1"/>
  <c r="G81" i="2" s="1"/>
  <c r="G82" i="2" s="1"/>
  <c r="G83" i="2" s="1"/>
  <c r="G84" i="2" s="1"/>
  <c r="H72" i="2"/>
  <c r="H84" i="2" s="1"/>
  <c r="B71" i="2"/>
  <c r="B70" i="2"/>
  <c r="H67" i="2"/>
  <c r="H83" i="2" s="1"/>
  <c r="B64" i="2"/>
  <c r="B65" i="2" s="1"/>
  <c r="B66" i="2" s="1"/>
  <c r="H61" i="2"/>
  <c r="B58" i="2"/>
  <c r="B59" i="2" s="1"/>
  <c r="B60" i="2" s="1"/>
  <c r="H55" i="2"/>
  <c r="H81" i="2" s="1"/>
  <c r="B51" i="2"/>
  <c r="B52" i="2" s="1"/>
  <c r="B53" i="2" s="1"/>
  <c r="B54" i="2" s="1"/>
  <c r="H48" i="2"/>
  <c r="H80" i="2" s="1"/>
  <c r="B45" i="2"/>
  <c r="B46" i="2" s="1"/>
  <c r="B47" i="2" s="1"/>
  <c r="H42" i="2"/>
  <c r="B39" i="2"/>
  <c r="B40" i="2" s="1"/>
  <c r="B41" i="2" s="1"/>
  <c r="B38" i="2"/>
  <c r="H35" i="2"/>
  <c r="H78" i="2" s="1"/>
  <c r="B33" i="2"/>
  <c r="B34" i="2" s="1"/>
  <c r="B32" i="2"/>
  <c r="B31" i="2"/>
  <c r="H28" i="2"/>
  <c r="B23" i="2"/>
  <c r="B24" i="2" s="1"/>
  <c r="B25" i="2" s="1"/>
  <c r="B26" i="2" s="1"/>
  <c r="B27" i="2" s="1"/>
  <c r="H20" i="2"/>
  <c r="H76" i="2" s="1"/>
  <c r="B17" i="2"/>
  <c r="B18" i="2" s="1"/>
  <c r="B19" i="2" s="1"/>
  <c r="B16" i="2"/>
  <c r="H13" i="2"/>
  <c r="H75" i="2" s="1"/>
  <c r="B8" i="2"/>
  <c r="B9" i="2" s="1"/>
  <c r="B10" i="2" s="1"/>
  <c r="B11" i="2" s="1"/>
  <c r="B12" i="2" s="1"/>
  <c r="H3" i="2"/>
  <c r="G15" i="1"/>
  <c r="G44" i="1"/>
  <c r="G32" i="1"/>
  <c r="G31" i="1"/>
  <c r="G27" i="1"/>
  <c r="G23" i="1"/>
  <c r="B22" i="1"/>
  <c r="G17" i="1"/>
  <c r="G16" i="1"/>
  <c r="G14" i="1"/>
  <c r="G13" i="1"/>
  <c r="G10" i="1"/>
  <c r="B10" i="1"/>
  <c r="G8" i="1"/>
  <c r="E6" i="1"/>
  <c r="B14" i="1" s="1"/>
  <c r="G3" i="1"/>
  <c r="H80" i="4" l="1"/>
  <c r="I80" i="4" s="1"/>
  <c r="H83" i="3"/>
  <c r="I83" i="3" s="1"/>
  <c r="H85" i="2"/>
  <c r="I85" i="2" s="1"/>
  <c r="B26" i="1"/>
</calcChain>
</file>

<file path=xl/sharedStrings.xml><?xml version="1.0" encoding="utf-8"?>
<sst xmlns="http://schemas.openxmlformats.org/spreadsheetml/2006/main" count="664" uniqueCount="248">
  <si>
    <t>Candidate Name:</t>
  </si>
  <si>
    <t>Representative Sample of Experience</t>
  </si>
  <si>
    <t>1.  Context</t>
  </si>
  <si>
    <t>Domain</t>
  </si>
  <si>
    <t>Project</t>
  </si>
  <si>
    <t>Role</t>
  </si>
  <si>
    <t>Manager</t>
  </si>
  <si>
    <t>Employer</t>
  </si>
  <si>
    <t>Client (if not employer)</t>
  </si>
  <si>
    <r>
      <t>2.  Attributes</t>
    </r>
    <r>
      <rPr>
        <i/>
        <sz val="10"/>
        <color theme="1"/>
        <rFont val="Calibri (Headings)"/>
      </rPr>
      <t xml:space="preserve"> (provide estimates if exact figures are not readily available)</t>
    </r>
  </si>
  <si>
    <t>Start date (yyyy-mm-dd)</t>
  </si>
  <si>
    <t>Finish date (yyyy-mm-dd)</t>
  </si>
  <si>
    <t>% you were responsible for</t>
  </si>
  <si>
    <t>Total labor costs</t>
  </si>
  <si>
    <t>Total supplies and materials</t>
  </si>
  <si>
    <t>Total labor hours</t>
  </si>
  <si>
    <t>Your personal labor hours</t>
  </si>
  <si>
    <t>Total contracted costs</t>
  </si>
  <si>
    <t>Spell out all abbreviations and acronyms the first time they are used.</t>
  </si>
  <si>
    <t>Describe the product-of-the-project: the product or service that the project was undertaken to deliver.</t>
  </si>
  <si>
    <t>3.  Outputs or Results</t>
  </si>
  <si>
    <t>Identify the strategic objective for the program and describe how the program's projects support that obective.</t>
  </si>
  <si>
    <t>Describe the contents of the portfolio.</t>
  </si>
  <si>
    <t>4.  Management Responsibilities</t>
  </si>
  <si>
    <r>
      <t>5.  Milestone Schedule</t>
    </r>
    <r>
      <rPr>
        <i/>
        <sz val="10"/>
        <color theme="1"/>
        <rFont val="Calibri"/>
        <family val="2"/>
      </rPr>
      <t xml:space="preserve"> (for projects and programs only; enter in chronological order)</t>
    </r>
  </si>
  <si>
    <t>Phase or Major Milestone Name or Title</t>
  </si>
  <si>
    <t>Planned Date (yyyy-mm-dd)</t>
  </si>
  <si>
    <t>Actual Date (yyyy-mm-dd)</t>
  </si>
  <si>
    <t>6.  Management Approach</t>
  </si>
  <si>
    <t>Describe the processes and procedures you used to exercise your responsibilities.</t>
  </si>
  <si>
    <t>Candiate Pre Screen</t>
  </si>
  <si>
    <t>Management Complexity Ratings for Projects</t>
  </si>
  <si>
    <t>#</t>
  </si>
  <si>
    <t>Complexity Indicators and Sub-indicators</t>
  </si>
  <si>
    <t>Criteria for a rating of:</t>
  </si>
  <si>
    <t>Candidate Ratings and Comments</t>
  </si>
  <si>
    <t>Very low 
(1)</t>
  </si>
  <si>
    <t>Low 
(2)</t>
  </si>
  <si>
    <t>High 
(3)</t>
  </si>
  <si>
    <t>Very high (4)</t>
  </si>
  <si>
    <t>Sample</t>
  </si>
  <si>
    <t>Notes, comments, evidence (optional)</t>
  </si>
  <si>
    <t xml:space="preserve">Objectives and assessment of results (output-related complexity): this indicator covers the complexity originating from vague, exacting, and mutually conflicting goals, objectives, requirements, and expectations.
</t>
  </si>
  <si>
    <t>Clarity of initial goals, objectives, requirements, and expectations</t>
  </si>
  <si>
    <t>Almost all clear</t>
  </si>
  <si>
    <t>Most clear</t>
  </si>
  <si>
    <t>Some clear</t>
  </si>
  <si>
    <t>Hardly any clear</t>
  </si>
  <si>
    <t>Challenge of attaining goals, objectives, requirements, and expectations</t>
  </si>
  <si>
    <t>Almost all met before</t>
  </si>
  <si>
    <t>Most met before</t>
  </si>
  <si>
    <t>Some met before</t>
  </si>
  <si>
    <t>Few met before</t>
  </si>
  <si>
    <t>Stability of goals, objectives, requirements, and expectations</t>
  </si>
  <si>
    <t>Almost all the same throughout</t>
  </si>
  <si>
    <t>Most the same throughout</t>
  </si>
  <si>
    <t>Some the same throughout</t>
  </si>
  <si>
    <t>Few the same throughout</t>
  </si>
  <si>
    <t>Conflict among goals, objectives, requirements, and expectations</t>
  </si>
  <si>
    <t>Almost all aligned</t>
  </si>
  <si>
    <t>Most aligned</t>
  </si>
  <si>
    <t>Some aligned</t>
  </si>
  <si>
    <t>Few aligned</t>
  </si>
  <si>
    <t>Process of transitioning into operations</t>
  </si>
  <si>
    <t>Simple</t>
  </si>
  <si>
    <t>Somewhat challenging</t>
  </si>
  <si>
    <t>Very challenging</t>
  </si>
  <si>
    <t>Extremely challenging</t>
  </si>
  <si>
    <t>Average of detail ratings entered:</t>
  </si>
  <si>
    <t xml:space="preserve">Processes, methods, tools, and techniques (process-related complexity): this indicator covers the complexity related to the number of tasks, assumptions and constraints, and their interdependence; the processes and process quality requirements; the team and communication structure; and the availability of supporting methods, tools, and techniques.
</t>
  </si>
  <si>
    <t>Percentage of tasks with unusual assumptions or major constraints</t>
  </si>
  <si>
    <t>&lt;5%</t>
  </si>
  <si>
    <t>5-15%</t>
  </si>
  <si>
    <t>15-30%</t>
  </si>
  <si>
    <t>&gt;30%</t>
  </si>
  <si>
    <t>Percentage of tasks with external dependencies</t>
  </si>
  <si>
    <t>Complexity of network logic</t>
  </si>
  <si>
    <t>Very low</t>
  </si>
  <si>
    <t>Low</t>
  </si>
  <si>
    <t>High</t>
  </si>
  <si>
    <t>Very high</t>
  </si>
  <si>
    <t>Availability (from any source) of proven methods, tools, and techniques throughout the project</t>
  </si>
  <si>
    <t>Always assured</t>
  </si>
  <si>
    <t>Mostly assured</t>
  </si>
  <si>
    <t>Occas'ly assured</t>
  </si>
  <si>
    <t>Seldom assured</t>
  </si>
  <si>
    <t xml:space="preserve">Resources including finance (input-related complexity): this indicator covers complexities relating to acquiring and funding the necessary budgets (possibly from several sources); the diversity or lack of availability of resources (both human and other); and the processes and activities needed to manage the financial and resource aspects, including procurement.
</t>
  </si>
  <si>
    <t>Availability of funding</t>
  </si>
  <si>
    <t>Usually assured</t>
  </si>
  <si>
    <t>Availability of qualified staff</t>
  </si>
  <si>
    <t>Percent of staff assigned full-time</t>
  </si>
  <si>
    <t>&gt;90%</t>
  </si>
  <si>
    <t>75-90%</t>
  </si>
  <si>
    <t>50-75%</t>
  </si>
  <si>
    <t>&lt;50%</t>
  </si>
  <si>
    <t>Availability of materials and equipment</t>
  </si>
  <si>
    <t>Project Manager’s control over procurement (if no procurement, rate as Very Low)</t>
  </si>
  <si>
    <t>Total</t>
  </si>
  <si>
    <t>Extensive</t>
  </si>
  <si>
    <t>Moderate</t>
  </si>
  <si>
    <t>Limited</t>
  </si>
  <si>
    <t xml:space="preserve">Risk and opportunities (risk-related complexity): this indicator covers complexity related to the risk profile(s) and uncertainty levels of the project, program, or portfolio and dependent initiatives.
</t>
  </si>
  <si>
    <t>Percentage of project risk responses under the direction of the Project Manager (accepted risks are under the control of the project manager)</t>
  </si>
  <si>
    <t>&gt;80%</t>
  </si>
  <si>
    <t>50-80%</t>
  </si>
  <si>
    <t>30-50%</t>
  </si>
  <si>
    <t>&lt;30%</t>
  </si>
  <si>
    <t>Percentage of high probability, high impact project risks</t>
  </si>
  <si>
    <t>Hardly any</t>
  </si>
  <si>
    <t>5-10%</t>
  </si>
  <si>
    <t>&gt;10%</t>
  </si>
  <si>
    <t>Percentage of project risks with proven/ reliable responses</t>
  </si>
  <si>
    <t>Support for prudent risk-taking</t>
  </si>
  <si>
    <t>Very Low</t>
  </si>
  <si>
    <t xml:space="preserve">Stakeholders and integration (strategy-related complexity): this indicator covers the influence of formal strategy from the sponsoring organization(s) and the standards, regulations, informal strategies, and politics which may influence the project, program, or portfolio. Other factors may include the importance of outcomes for the organization; the measure of agreement among stakeholders; the informal power, interests, and resistance surrounding the project, program, or portfolio; and any legal or regulatory requirements.
</t>
  </si>
  <si>
    <t>Degree of project alignment with organizational strategy</t>
  </si>
  <si>
    <t>Fully aligned</t>
  </si>
  <si>
    <t>Mostly aligned</t>
  </si>
  <si>
    <t>Partially aligned</t>
  </si>
  <si>
    <t>Not aligned</t>
  </si>
  <si>
    <t>Resistance from stakeholder groups to project execution or project completion</t>
  </si>
  <si>
    <t>Little or none</t>
  </si>
  <si>
    <t>Active</t>
  </si>
  <si>
    <t>Stability of active stakeholder community</t>
  </si>
  <si>
    <t>Few changes</t>
  </si>
  <si>
    <t>Some changes</t>
  </si>
  <si>
    <t>Many changes</t>
  </si>
  <si>
    <t>Constant changes</t>
  </si>
  <si>
    <t>Presence of legislative or regulatory constraints</t>
  </si>
  <si>
    <t>None</t>
  </si>
  <si>
    <t>Few</t>
  </si>
  <si>
    <t>Some</t>
  </si>
  <si>
    <t>Many</t>
  </si>
  <si>
    <t xml:space="preserve">Relations with permanent organizations (organization-related complexity): this indicator covers the amount and interrelatedness of the interfaces of the project, program, or portfolio with the organization's systems, structures, reporting, and decision-making processes.
</t>
  </si>
  <si>
    <t>Project interfaces with the organization’s governance systems and structures</t>
  </si>
  <si>
    <t>Most well-defined</t>
  </si>
  <si>
    <t>Many well-defined</t>
  </si>
  <si>
    <t>Some well-defined</t>
  </si>
  <si>
    <t>Few well-defined</t>
  </si>
  <si>
    <t>Project interfaces with the organization’s reporting systems and structures</t>
  </si>
  <si>
    <t>Disruption to the ongoing operations of the organization caused by project activities</t>
  </si>
  <si>
    <t>Minor</t>
  </si>
  <si>
    <t>Major</t>
  </si>
  <si>
    <t>Constant</t>
  </si>
  <si>
    <t xml:space="preserve">Cultural and social context (socio-cultural complexity): this indicator covers complexity resulting from socio-cultural dynamics. These may include interfaces with participants, stakeholders, or organizations from different socio-cultural backgrounds or having to deal with distributed teams.
</t>
  </si>
  <si>
    <t>Number of languages commonly used in project communications (formal and informal)</t>
  </si>
  <si>
    <t>3-4</t>
  </si>
  <si>
    <t>5+</t>
  </si>
  <si>
    <t>Number of locations with active stakeholders more than 2 hours apart</t>
  </si>
  <si>
    <t>Number of time zones with active stakeholders</t>
  </si>
  <si>
    <t>Number of distinct cultural groups whose needs must be addressed</t>
  </si>
  <si>
    <t>4+</t>
  </si>
  <si>
    <t>Leadership, teamwork, and decisions (team-related complexity): this indicator covers the management and leadership requirements from within the project, program, or portfolio. This indicator focuses on the complexity originating from the relationship with the team(s) and their maturity and hence the vision, guidance, and steering the team requires to deliver.</t>
  </si>
  <si>
    <t>Percent of project management team that has previously worked for this Project Manager</t>
  </si>
  <si>
    <t>Average years in current role for members of project management team</t>
  </si>
  <si>
    <t>3+</t>
  </si>
  <si>
    <t>2</t>
  </si>
  <si>
    <t>1</t>
  </si>
  <si>
    <t>&lt;1</t>
  </si>
  <si>
    <t>Stability of project management team</t>
  </si>
  <si>
    <t xml:space="preserve">Degree of innovation and general conditions (innovation-related complexity): this indicator covers the complexity originating from the degree of technical innovation of the project, program, or portfolio. This indicator may focus on the learning and associated resourcefulness required to innovate and/or work with unfamiliar outcomes, approaches, processes, tools, or methods.
</t>
  </si>
  <si>
    <t>Similarity of the capabilities of the product-of-the-project to the capabilities of previously existing products</t>
  </si>
  <si>
    <t>Similarity of the design and delivery processes to those of previous projects</t>
  </si>
  <si>
    <t>Similarity of the management processes to those of previous projects</t>
  </si>
  <si>
    <t xml:space="preserve">Demand for coordination (autonomy-related complexity): this indicator covers the amount of autonomy and responsibility that the project, program, or portfolio manager/leader has been given or has taken/shown. This indicator focuses on coordinating, communicating, promoting, and defending the project, program, or portfolio interests with others.
</t>
  </si>
  <si>
    <t>Amount of autonomy the Project Manager has in coordinating the project (making decisions)</t>
  </si>
  <si>
    <t>Amount of autonomy the Project Manager has in advocating for the project</t>
  </si>
  <si>
    <t>Summary Ratings (rounded)</t>
  </si>
  <si>
    <t>Indicator</t>
  </si>
  <si>
    <t xml:space="preserve">Overall rating   </t>
  </si>
  <si>
    <t>Management Complexity Ratings for Programs</t>
  </si>
  <si>
    <t>Candidate Ratings</t>
  </si>
  <si>
    <t>Management complexity of constituent projects</t>
  </si>
  <si>
    <t>Very few high</t>
  </si>
  <si>
    <t>Some high</t>
  </si>
  <si>
    <t>Many high</t>
  </si>
  <si>
    <t>Most high</t>
  </si>
  <si>
    <t>Percentage of mandatory projects in program</t>
  </si>
  <si>
    <t>&lt;10%</t>
  </si>
  <si>
    <t>10-40%</t>
  </si>
  <si>
    <t>40-75%</t>
  </si>
  <si>
    <t>&gt;75%</t>
  </si>
  <si>
    <t>Percentage of projects with external dependencies</t>
  </si>
  <si>
    <t>Availability (from any source) of proven methods, tools, and techniques throughout the program</t>
  </si>
  <si>
    <t>Program Manager’s ability to influence procurement at the project level (if no procurement, rate as Very Low)</t>
  </si>
  <si>
    <t>Percentage of high risk projects</t>
  </si>
  <si>
    <t>&lt;25%</t>
  </si>
  <si>
    <t>25-50%</t>
  </si>
  <si>
    <t>Percentage of high probability, high impact program-level risks</t>
  </si>
  <si>
    <t>Degree of program alignment with organizational strategy</t>
  </si>
  <si>
    <t>Resistance from stakeholder groups to program execution or program completion</t>
  </si>
  <si>
    <t>Program interfaces with the organization’s governance systems and structures</t>
  </si>
  <si>
    <t>Program interfaces with the organization’s reporting systems and structures</t>
  </si>
  <si>
    <t>Disruption to the ongoing operations of the organization caused by program activities</t>
  </si>
  <si>
    <t>3</t>
  </si>
  <si>
    <t>Percent of program management team that has previously worked for this Program Manager</t>
  </si>
  <si>
    <t>Average years in current role for members of program management team</t>
  </si>
  <si>
    <t>Stability of program management team</t>
  </si>
  <si>
    <t>Percentage of projects requiring innovation</t>
  </si>
  <si>
    <t>Similarity of the design and delivery processes to those of previous programs</t>
  </si>
  <si>
    <t>Similarity of the management processes to those of previous programs</t>
  </si>
  <si>
    <t>Amount of autonomy the Program Manager has in coordinating the program (making decisions)</t>
  </si>
  <si>
    <t>Amount of autonomy the Program Manager has in advocating for the program</t>
  </si>
  <si>
    <t>Management Complexity Ratings for Portfolios</t>
  </si>
  <si>
    <t>Clarity of portfolio goals, objectives, requirements, and expectations</t>
  </si>
  <si>
    <t>Challenge of attaining portfolio goals, objectives, requirements, and expectations</t>
  </si>
  <si>
    <t>Stability of portfolio goals, objectives, requirements, and expectations</t>
  </si>
  <si>
    <t>Almost all the same</t>
  </si>
  <si>
    <t>Most the same</t>
  </si>
  <si>
    <t>Some the same</t>
  </si>
  <si>
    <t>Few the same</t>
  </si>
  <si>
    <t>Conflict among portfolio goals, objectives, requirements, and expectations</t>
  </si>
  <si>
    <t>Diversity of project selection criteria</t>
  </si>
  <si>
    <t>Number of projects in the portfolio</t>
  </si>
  <si>
    <t>&lt;20</t>
  </si>
  <si>
    <t>20-50</t>
  </si>
  <si>
    <t>50-250</t>
  </si>
  <si>
    <t>250+</t>
  </si>
  <si>
    <t>Portfolio coverage</t>
  </si>
  <si>
    <t>Single depart-ment</t>
  </si>
  <si>
    <t>Single business unit</t>
  </si>
  <si>
    <t>Multiple business units</t>
  </si>
  <si>
    <t>Entire entity</t>
  </si>
  <si>
    <t>Percentage of mandatory projects in portfolio</t>
  </si>
  <si>
    <t>Need for coordination among projects in the portfolio</t>
  </si>
  <si>
    <t>Availability of funding for the portfolio and for portfolio management</t>
  </si>
  <si>
    <t>Availability of qualified staff for the portfolio and for portfolio management</t>
  </si>
  <si>
    <t>Availability of materials and equipment for the portfolio and for portfolio management</t>
  </si>
  <si>
    <t>Support for prudent risk-taking within the organization owning the portfolio</t>
  </si>
  <si>
    <t>Percentage of budget committed to high risk projects and programs</t>
  </si>
  <si>
    <t>10-20%</t>
  </si>
  <si>
    <t>20-30%</t>
  </si>
  <si>
    <t>Percentage of high probability, high impact portfolio-level risks</t>
  </si>
  <si>
    <t>Resistance from stakeholder groups to portfolio composition</t>
  </si>
  <si>
    <t>Presence of portfolio-level legislative or regulatory constraints</t>
  </si>
  <si>
    <t>Portfolio management interfaces with the organization’s governance systems and structures</t>
  </si>
  <si>
    <t>Portfolio management interfaces with the organization’s reporting systems and structures</t>
  </si>
  <si>
    <t>Number of languages commonly used in portfolio management communications (formal and informal)</t>
  </si>
  <si>
    <t>Percent of portfolio management team that has previously worked for this Portfolio Manager</t>
  </si>
  <si>
    <t>Average years in current role for members of portfolio management team</t>
  </si>
  <si>
    <t>Stability of portfolio management team</t>
  </si>
  <si>
    <t>Percentage of projects requiring technical innovation</t>
  </si>
  <si>
    <t>Stability of portfolio management processes</t>
  </si>
  <si>
    <t>Amount of autonomy the Portfolio Manager has in coordinating the project (making decisions)</t>
  </si>
  <si>
    <t>Amount of autonomy the Portfolio Manager has in advocating for the project</t>
  </si>
  <si>
    <t>Degree to which senior managers support the prioritization process</t>
  </si>
  <si>
    <t>Candidate Pre-Screen</t>
  </si>
  <si>
    <t>version 3.0.2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</si>
</sst>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yyyy/mm/dd;@"/>
    <numFmt numFmtId="166" formatCode="0.0"/>
  </numFmts>
  <fonts count="37">
    <font>
      <sz val="11"/>
      <color theme="1"/>
      <name val="Calibri"/>
      <family val="2"/>
      <scheme val="minor"/>
    </font>
    <font>
      <b/>
      <sz val="16"/>
      <color theme="1"/>
      <name val="Calibri"/>
      <family val="1"/>
      <scheme val="minor"/>
    </font>
    <font>
      <sz val="11"/>
      <color theme="1"/>
      <name val="Calibri"/>
      <family val="1"/>
      <scheme val="minor"/>
    </font>
    <font>
      <sz val="12"/>
      <name val="Palatino"/>
      <family val="1"/>
    </font>
    <font>
      <b/>
      <sz val="10"/>
      <color theme="1"/>
      <name val="Calibri Light"/>
      <family val="2"/>
      <scheme val="major"/>
    </font>
    <font>
      <b/>
      <i/>
      <sz val="9"/>
      <color theme="3" tint="0.39997558519241921"/>
      <name val="Calibri"/>
      <family val="1"/>
      <scheme val="minor"/>
    </font>
    <font>
      <sz val="12"/>
      <color theme="1"/>
      <name val="Calibri"/>
      <family val="2"/>
      <scheme val="minor"/>
    </font>
    <font>
      <b/>
      <i/>
      <sz val="12"/>
      <color theme="3"/>
      <name val="Calibri"/>
      <family val="1"/>
      <scheme val="minor"/>
    </font>
    <font>
      <sz val="10"/>
      <color theme="2"/>
      <name val="Cambria"/>
      <family val="1"/>
    </font>
    <font>
      <b/>
      <sz val="11"/>
      <color theme="1"/>
      <name val="Calibri Light"/>
      <family val="2"/>
      <scheme val="major"/>
    </font>
    <font>
      <b/>
      <sz val="9"/>
      <color theme="1"/>
      <name val="Calibri Light"/>
      <family val="2"/>
      <scheme val="major"/>
    </font>
    <font>
      <sz val="9"/>
      <color theme="2"/>
      <name val="Calibri"/>
      <family val="1"/>
      <scheme val="minor"/>
    </font>
    <font>
      <sz val="9"/>
      <color theme="0"/>
      <name val="Calibri"/>
      <family val="1"/>
      <scheme val="minor"/>
    </font>
    <font>
      <b/>
      <i/>
      <sz val="9"/>
      <color theme="1"/>
      <name val="Calibri"/>
      <family val="1"/>
      <scheme val="minor"/>
    </font>
    <font>
      <sz val="10"/>
      <color theme="1"/>
      <name val="Arial"/>
      <family val="2"/>
    </font>
    <font>
      <b/>
      <sz val="10"/>
      <color theme="1"/>
      <name val="Calibri"/>
      <family val="2"/>
    </font>
    <font>
      <sz val="9"/>
      <color theme="1"/>
      <name val="Cambria"/>
      <family val="1"/>
    </font>
    <font>
      <sz val="9"/>
      <color theme="2"/>
      <name val="Cambria (Body)"/>
    </font>
    <font>
      <i/>
      <sz val="10"/>
      <color theme="1"/>
      <name val="Calibri (Headings)"/>
    </font>
    <font>
      <i/>
      <sz val="10"/>
      <color theme="1"/>
      <name val="Calibri"/>
      <family val="2"/>
    </font>
    <font>
      <sz val="9"/>
      <name val="Calibri"/>
      <family val="1"/>
      <scheme val="minor"/>
    </font>
    <font>
      <b/>
      <sz val="16"/>
      <name val="Arial"/>
      <family val="2"/>
    </font>
    <font>
      <b/>
      <sz val="16"/>
      <name val="Calibri"/>
      <family val="1"/>
      <scheme val="minor"/>
    </font>
    <font>
      <sz val="11"/>
      <color theme="1"/>
      <name val="Arial"/>
      <family val="2"/>
    </font>
    <font>
      <b/>
      <i/>
      <sz val="11"/>
      <color theme="3" tint="0.39997558519241921"/>
      <name val="Calibri"/>
      <family val="1"/>
      <scheme val="minor"/>
    </font>
    <font>
      <b/>
      <sz val="14"/>
      <name val="Arial"/>
      <family val="2"/>
    </font>
    <font>
      <sz val="10"/>
      <color theme="1"/>
      <name val="Calibri"/>
      <family val="2"/>
      <scheme val="minor"/>
    </font>
    <font>
      <sz val="10"/>
      <color theme="1"/>
      <name val="Calibri"/>
      <family val="1"/>
      <scheme val="minor"/>
    </font>
    <font>
      <b/>
      <sz val="10"/>
      <color theme="1"/>
      <name val="Arial"/>
      <family val="2"/>
    </font>
    <font>
      <b/>
      <sz val="10"/>
      <color theme="1"/>
      <name val="Calibri"/>
      <family val="1"/>
      <scheme val="minor"/>
    </font>
    <font>
      <sz val="9"/>
      <color theme="1"/>
      <name val="Calibri"/>
      <family val="1"/>
      <scheme val="minor"/>
    </font>
    <font>
      <b/>
      <sz val="10"/>
      <color theme="2"/>
      <name val="Calibri Light"/>
      <family val="2"/>
      <scheme val="major"/>
    </font>
    <font>
      <sz val="10"/>
      <color theme="2"/>
      <name val="Calibri"/>
      <family val="1"/>
      <scheme val="minor"/>
    </font>
    <font>
      <b/>
      <i/>
      <sz val="10"/>
      <color theme="9" tint="-0.249977111117893"/>
      <name val="Calibri"/>
      <family val="1"/>
      <scheme val="minor"/>
    </font>
    <font>
      <sz val="10"/>
      <color rgb="FF000000"/>
      <name val="Cambria"/>
      <family val="1"/>
    </font>
    <font>
      <sz val="9"/>
      <color rgb="FF000000"/>
      <name val="Cambria"/>
      <family val="1"/>
    </font>
    <font>
      <sz val="10"/>
      <name val="Cambria"/>
      <family val="1"/>
    </font>
  </fonts>
  <fills count="6">
    <fill>
      <patternFill patternType="none"/>
    </fill>
    <fill>
      <patternFill patternType="gray125"/>
    </fill>
    <fill>
      <patternFill patternType="solid">
        <fgColor theme="0" tint="-4.9989318521683403E-2"/>
        <bgColor indexed="64"/>
      </patternFill>
    </fill>
    <fill>
      <patternFill patternType="solid">
        <fgColor theme="5"/>
        <bgColor indexed="64"/>
      </patternFill>
    </fill>
    <fill>
      <patternFill patternType="solid">
        <fgColor theme="7"/>
        <bgColor indexed="64"/>
      </patternFill>
    </fill>
    <fill>
      <patternFill patternType="solid">
        <fgColor theme="6"/>
        <bgColor indexed="64"/>
      </patternFill>
    </fill>
  </fills>
  <borders count="12">
    <border>
      <left/>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s>
  <cellStyleXfs count="8">
    <xf numFmtId="0" fontId="0" fillId="0" borderId="0"/>
    <xf numFmtId="0" fontId="3" fillId="0" borderId="0"/>
    <xf numFmtId="0" fontId="6" fillId="0" borderId="0"/>
    <xf numFmtId="0" fontId="14" fillId="0" borderId="0">
      <alignment horizontal="left" vertical="center"/>
    </xf>
    <xf numFmtId="0" fontId="21" fillId="0" borderId="0">
      <alignment vertical="center"/>
    </xf>
    <xf numFmtId="0" fontId="23" fillId="0" borderId="0">
      <alignment horizontal="left" vertical="center"/>
    </xf>
    <xf numFmtId="0" fontId="25" fillId="0" borderId="0">
      <alignment vertical="center"/>
    </xf>
    <xf numFmtId="0" fontId="28" fillId="0" borderId="0">
      <alignment horizontal="center" vertical="center"/>
    </xf>
  </cellStyleXfs>
  <cellXfs count="94">
    <xf numFmtId="0" fontId="0" fillId="0" borderId="0" xfId="0"/>
    <xf numFmtId="164" fontId="1" fillId="0" borderId="0" xfId="0" applyNumberFormat="1" applyFont="1" applyAlignment="1">
      <alignment horizontal="left" vertical="center"/>
    </xf>
    <xf numFmtId="0" fontId="2" fillId="0" borderId="0" xfId="0" applyFont="1" applyAlignment="1">
      <alignment vertical="center"/>
    </xf>
    <xf numFmtId="0" fontId="4" fillId="0" borderId="0" xfId="1" applyFont="1" applyAlignment="1">
      <alignment horizontal="left" vertical="center"/>
    </xf>
    <xf numFmtId="0" fontId="5" fillId="0" borderId="0" xfId="0" applyFont="1" applyAlignment="1">
      <alignment vertical="center"/>
    </xf>
    <xf numFmtId="164" fontId="7" fillId="0" borderId="0" xfId="2" applyNumberFormat="1" applyFont="1" applyAlignment="1">
      <alignment horizontal="left" vertical="center"/>
    </xf>
    <xf numFmtId="0" fontId="8" fillId="2" borderId="2" xfId="1" applyFont="1" applyFill="1" applyBorder="1" applyAlignment="1" applyProtection="1">
      <alignment horizontal="left" vertical="center"/>
      <protection locked="0"/>
    </xf>
    <xf numFmtId="0" fontId="0" fillId="0" borderId="0" xfId="0" applyAlignment="1">
      <alignment vertical="center"/>
    </xf>
    <xf numFmtId="0" fontId="4" fillId="3" borderId="1" xfId="0" applyFont="1" applyFill="1" applyBorder="1" applyAlignment="1">
      <alignment vertical="center"/>
    </xf>
    <xf numFmtId="0" fontId="9" fillId="3" borderId="3" xfId="0" applyFont="1" applyFill="1" applyBorder="1" applyAlignment="1">
      <alignment vertical="center"/>
    </xf>
    <xf numFmtId="0" fontId="9" fillId="3" borderId="2" xfId="0" applyFont="1" applyFill="1" applyBorder="1" applyAlignment="1">
      <alignment vertical="center"/>
    </xf>
    <xf numFmtId="0" fontId="10" fillId="0" borderId="1" xfId="0" applyFont="1" applyBorder="1" applyAlignment="1">
      <alignment horizontal="left" vertical="center"/>
    </xf>
    <xf numFmtId="0" fontId="11" fillId="0" borderId="5" xfId="0" applyFont="1" applyBorder="1" applyAlignment="1">
      <alignment vertical="center"/>
    </xf>
    <xf numFmtId="0" fontId="12" fillId="0" borderId="6" xfId="0" applyFont="1" applyBorder="1" applyAlignment="1">
      <alignment vertical="center"/>
    </xf>
    <xf numFmtId="0" fontId="11" fillId="0" borderId="7" xfId="0" applyFont="1" applyBorder="1" applyAlignment="1">
      <alignment vertical="center"/>
    </xf>
    <xf numFmtId="0" fontId="12" fillId="0" borderId="8" xfId="0" applyFont="1" applyBorder="1" applyAlignment="1">
      <alignment vertical="center"/>
    </xf>
    <xf numFmtId="0" fontId="10" fillId="0" borderId="4" xfId="0" applyFont="1" applyBorder="1" applyAlignment="1">
      <alignment vertical="center"/>
    </xf>
    <xf numFmtId="0" fontId="10" fillId="0" borderId="3" xfId="0" applyFont="1" applyBorder="1" applyAlignment="1">
      <alignment vertical="center"/>
    </xf>
    <xf numFmtId="0" fontId="11" fillId="0" borderId="3" xfId="0" applyFont="1" applyBorder="1" applyAlignment="1">
      <alignment horizontal="left" vertical="center"/>
    </xf>
    <xf numFmtId="165" fontId="11" fillId="2" borderId="4" xfId="0" applyNumberFormat="1" applyFont="1" applyFill="1" applyBorder="1" applyAlignment="1" applyProtection="1">
      <alignment horizontal="right" vertical="center"/>
      <protection locked="0"/>
    </xf>
    <xf numFmtId="37" fontId="11" fillId="2" borderId="4" xfId="0" applyNumberFormat="1" applyFont="1" applyFill="1" applyBorder="1" applyAlignment="1" applyProtection="1">
      <alignment vertical="center"/>
      <protection locked="0"/>
    </xf>
    <xf numFmtId="0" fontId="10" fillId="0" borderId="0" xfId="0" applyFont="1" applyAlignment="1">
      <alignment vertical="center"/>
    </xf>
    <xf numFmtId="3" fontId="11" fillId="0" borderId="0" xfId="0" applyNumberFormat="1" applyFont="1" applyAlignment="1">
      <alignment vertical="center"/>
    </xf>
    <xf numFmtId="0" fontId="0" fillId="0" borderId="0" xfId="3" applyFont="1">
      <alignment horizontal="left" vertical="center"/>
    </xf>
    <xf numFmtId="0" fontId="15" fillId="3" borderId="1" xfId="0" applyFont="1" applyFill="1" applyBorder="1" applyAlignment="1">
      <alignment vertical="center"/>
    </xf>
    <xf numFmtId="0" fontId="5" fillId="0" borderId="0" xfId="0" applyFont="1" applyAlignment="1">
      <alignment vertical="top"/>
    </xf>
    <xf numFmtId="0" fontId="16" fillId="0" borderId="0" xfId="0" applyFont="1" applyAlignment="1">
      <alignment vertical="center" wrapText="1"/>
    </xf>
    <xf numFmtId="0" fontId="10" fillId="0" borderId="4" xfId="0" applyFont="1" applyBorder="1" applyAlignment="1">
      <alignment horizontal="center" vertical="center"/>
    </xf>
    <xf numFmtId="165" fontId="17" fillId="2" borderId="4" xfId="0" applyNumberFormat="1" applyFont="1" applyFill="1" applyBorder="1" applyAlignment="1" applyProtection="1">
      <alignment horizontal="center" vertical="center"/>
      <protection locked="0"/>
    </xf>
    <xf numFmtId="0" fontId="20" fillId="2" borderId="4" xfId="0" applyFont="1" applyFill="1" applyBorder="1" applyAlignment="1" applyProtection="1">
      <alignment horizontal="left" vertical="center" indent="1"/>
      <protection locked="0"/>
    </xf>
    <xf numFmtId="0" fontId="22" fillId="0" borderId="0" xfId="4" applyFont="1" applyAlignment="1">
      <alignment horizontal="center" vertical="center"/>
    </xf>
    <xf numFmtId="0" fontId="22" fillId="0" borderId="0" xfId="4" applyFont="1">
      <alignment vertical="center"/>
    </xf>
    <xf numFmtId="0" fontId="2" fillId="0" borderId="0" xfId="5" applyFont="1">
      <alignment horizontal="left" vertical="center"/>
    </xf>
    <xf numFmtId="0" fontId="2" fillId="0" borderId="0" xfId="0" applyFont="1"/>
    <xf numFmtId="0" fontId="24" fillId="0" borderId="0" xfId="4" applyFont="1" applyAlignment="1">
      <alignment vertical="center" wrapText="1"/>
    </xf>
    <xf numFmtId="0" fontId="7" fillId="0" borderId="0" xfId="6" applyFont="1" applyAlignment="1">
      <alignment horizontal="left" vertical="center"/>
    </xf>
    <xf numFmtId="0" fontId="24" fillId="0" borderId="0" xfId="4" applyFont="1">
      <alignment vertical="center"/>
    </xf>
    <xf numFmtId="0" fontId="27" fillId="0" borderId="0" xfId="3" applyFont="1" applyAlignment="1">
      <alignment horizontal="center" vertical="center"/>
    </xf>
    <xf numFmtId="0" fontId="27" fillId="0" borderId="0" xfId="3" applyFont="1">
      <alignment horizontal="left" vertical="center"/>
    </xf>
    <xf numFmtId="0" fontId="27" fillId="0" borderId="0" xfId="3" applyFont="1" applyAlignment="1">
      <alignment horizontal="left" vertical="center" wrapText="1"/>
    </xf>
    <xf numFmtId="0" fontId="4" fillId="0" borderId="0" xfId="7" applyFont="1">
      <alignment horizontal="center" vertical="center"/>
    </xf>
    <xf numFmtId="0" fontId="4" fillId="3" borderId="4" xfId="7" applyFont="1" applyFill="1" applyBorder="1" applyAlignment="1">
      <alignment horizontal="center" vertical="center" wrapText="1"/>
    </xf>
    <xf numFmtId="0" fontId="4" fillId="4" borderId="4" xfId="7" applyFont="1" applyFill="1" applyBorder="1">
      <alignment horizontal="center" vertical="center"/>
    </xf>
    <xf numFmtId="0" fontId="4" fillId="4" borderId="4" xfId="7" applyFont="1" applyFill="1" applyBorder="1" applyAlignment="1">
      <alignment horizontal="center" vertical="center" wrapText="1"/>
    </xf>
    <xf numFmtId="0" fontId="29" fillId="5" borderId="4" xfId="3" applyFont="1" applyFill="1" applyBorder="1" applyAlignment="1">
      <alignment horizontal="center" vertical="center"/>
    </xf>
    <xf numFmtId="0" fontId="29" fillId="0" borderId="11" xfId="7" applyFont="1" applyBorder="1" applyAlignment="1">
      <alignment horizontal="center" vertical="center" wrapText="1"/>
    </xf>
    <xf numFmtId="0" fontId="27" fillId="0" borderId="4" xfId="3" applyFont="1" applyBorder="1" applyAlignment="1">
      <alignment horizontal="center" vertical="center"/>
    </xf>
    <xf numFmtId="0" fontId="27" fillId="0" borderId="4" xfId="3" applyFont="1" applyBorder="1" applyAlignment="1">
      <alignment horizontal="left" vertical="center" wrapText="1"/>
    </xf>
    <xf numFmtId="49" fontId="30" fillId="0" borderId="4" xfId="3" applyNumberFormat="1" applyFont="1" applyBorder="1" applyAlignment="1">
      <alignment horizontal="center" vertical="center" wrapText="1"/>
    </xf>
    <xf numFmtId="0" fontId="31" fillId="2" borderId="4" xfId="3" applyFont="1" applyFill="1" applyBorder="1" applyAlignment="1" applyProtection="1">
      <alignment horizontal="center" vertical="center"/>
      <protection locked="0"/>
    </xf>
    <xf numFmtId="0" fontId="32" fillId="2" borderId="4" xfId="3" applyFont="1" applyFill="1" applyBorder="1" applyAlignment="1" applyProtection="1">
      <alignment horizontal="left" vertical="center" wrapText="1"/>
      <protection locked="0"/>
    </xf>
    <xf numFmtId="0" fontId="29" fillId="0" borderId="0" xfId="7" applyFont="1" applyAlignment="1">
      <alignment horizontal="right" vertical="center"/>
    </xf>
    <xf numFmtId="166" fontId="29" fillId="0" borderId="4" xfId="7" applyNumberFormat="1" applyFont="1" applyBorder="1">
      <alignment horizontal="center" vertical="center"/>
    </xf>
    <xf numFmtId="0" fontId="29" fillId="0" borderId="0" xfId="7" applyFont="1" applyAlignment="1">
      <alignment horizontal="right" vertical="center" wrapText="1"/>
    </xf>
    <xf numFmtId="0" fontId="27" fillId="0" borderId="0" xfId="3" applyFont="1" applyAlignment="1">
      <alignment horizontal="center" vertical="center" wrapText="1"/>
    </xf>
    <xf numFmtId="49" fontId="27" fillId="0" borderId="4" xfId="3" applyNumberFormat="1" applyFont="1" applyBorder="1" applyAlignment="1">
      <alignment horizontal="center" vertical="center" wrapText="1"/>
    </xf>
    <xf numFmtId="0" fontId="27" fillId="0" borderId="4" xfId="3" applyFont="1" applyBorder="1" applyAlignment="1">
      <alignment vertical="center" wrapText="1"/>
    </xf>
    <xf numFmtId="0" fontId="27" fillId="0" borderId="4" xfId="3" applyFont="1" applyBorder="1" applyAlignment="1">
      <alignment horizontal="center" vertical="center" wrapText="1"/>
    </xf>
    <xf numFmtId="0" fontId="29" fillId="0" borderId="0" xfId="7" applyFont="1">
      <alignment horizontal="center" vertical="center"/>
    </xf>
    <xf numFmtId="0" fontId="27" fillId="0" borderId="0" xfId="3" applyFont="1" applyAlignment="1">
      <alignment horizontal="right" vertical="center"/>
    </xf>
    <xf numFmtId="1" fontId="27" fillId="0" borderId="0" xfId="3" applyNumberFormat="1" applyFont="1" applyAlignment="1">
      <alignment horizontal="center" vertical="center"/>
    </xf>
    <xf numFmtId="0" fontId="33" fillId="0" borderId="0" xfId="3" applyFont="1" applyAlignment="1">
      <alignment horizontal="left" vertical="center" wrapText="1"/>
    </xf>
    <xf numFmtId="166" fontId="27" fillId="0" borderId="0" xfId="3" applyNumberFormat="1" applyFont="1" applyAlignment="1">
      <alignment horizontal="center" vertical="center"/>
    </xf>
    <xf numFmtId="0" fontId="27" fillId="0" borderId="0" xfId="3" applyFont="1" applyAlignment="1">
      <alignment horizontal="left" vertical="top"/>
    </xf>
    <xf numFmtId="0" fontId="34" fillId="0" borderId="4" xfId="0" applyFont="1" applyBorder="1" applyAlignment="1">
      <alignment horizontal="left" vertical="center" wrapText="1"/>
    </xf>
    <xf numFmtId="49" fontId="35" fillId="0" borderId="2" xfId="0" applyNumberFormat="1" applyFont="1" applyBorder="1" applyAlignment="1">
      <alignment horizontal="center" vertical="center" wrapText="1"/>
    </xf>
    <xf numFmtId="0" fontId="34" fillId="0" borderId="10" xfId="0" applyFont="1" applyBorder="1" applyAlignment="1">
      <alignment horizontal="left" vertical="center" wrapText="1"/>
    </xf>
    <xf numFmtId="49" fontId="35" fillId="0" borderId="8" xfId="0" applyNumberFormat="1" applyFont="1" applyBorder="1" applyAlignment="1">
      <alignment horizontal="center" vertical="center" wrapText="1"/>
    </xf>
    <xf numFmtId="0" fontId="30" fillId="0" borderId="4" xfId="3" applyFont="1" applyBorder="1" applyAlignment="1">
      <alignment horizontal="center" vertical="center" wrapText="1"/>
    </xf>
    <xf numFmtId="0" fontId="27" fillId="0" borderId="0" xfId="3" applyFont="1" applyAlignment="1">
      <alignment horizontal="center" vertical="top"/>
    </xf>
    <xf numFmtId="49" fontId="34" fillId="0" borderId="4" xfId="0" applyNumberFormat="1" applyFont="1" applyBorder="1" applyAlignment="1">
      <alignment horizontal="center" vertical="center" wrapText="1"/>
    </xf>
    <xf numFmtId="0" fontId="17" fillId="2" borderId="1" xfId="0" applyFont="1" applyFill="1" applyBorder="1" applyAlignment="1" applyProtection="1">
      <alignment horizontal="left" vertical="center"/>
      <protection locked="0"/>
    </xf>
    <xf numFmtId="0" fontId="17" fillId="2" borderId="2" xfId="0" applyFont="1" applyFill="1" applyBorder="1" applyAlignment="1" applyProtection="1">
      <alignment horizontal="left" vertical="center"/>
      <protection locked="0"/>
    </xf>
    <xf numFmtId="0" fontId="16" fillId="0" borderId="1"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vertical="center" wrapText="1"/>
    </xf>
    <xf numFmtId="0" fontId="11" fillId="2" borderId="1" xfId="0" applyFont="1" applyFill="1" applyBorder="1" applyAlignment="1" applyProtection="1">
      <alignment horizontal="left" vertical="top" wrapText="1"/>
      <protection locked="0"/>
    </xf>
    <xf numFmtId="0" fontId="11" fillId="2" borderId="3"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1" fillId="2" borderId="1" xfId="0" applyFont="1" applyFill="1" applyBorder="1" applyAlignment="1" applyProtection="1">
      <alignment horizontal="left" vertical="center" indent="1"/>
      <protection locked="0"/>
    </xf>
    <xf numFmtId="0" fontId="11" fillId="2" borderId="3" xfId="0" applyFont="1" applyFill="1" applyBorder="1" applyAlignment="1" applyProtection="1">
      <alignment horizontal="left" vertical="center" indent="1"/>
      <protection locked="0"/>
    </xf>
    <xf numFmtId="0" fontId="11" fillId="2" borderId="2" xfId="0" applyFont="1" applyFill="1" applyBorder="1" applyAlignment="1" applyProtection="1">
      <alignment horizontal="left" vertical="center" indent="1"/>
      <protection locked="0"/>
    </xf>
    <xf numFmtId="0" fontId="13" fillId="0" borderId="0" xfId="0" applyFont="1" applyAlignment="1">
      <alignment horizontal="center" vertical="center"/>
    </xf>
    <xf numFmtId="0" fontId="10" fillId="0" borderId="4" xfId="0" applyFont="1" applyBorder="1" applyAlignment="1">
      <alignment vertical="center"/>
    </xf>
    <xf numFmtId="0" fontId="4" fillId="4" borderId="1" xfId="7" applyFont="1" applyFill="1" applyBorder="1">
      <alignment horizontal="center" vertical="center"/>
    </xf>
    <xf numFmtId="0" fontId="4" fillId="4" borderId="2" xfId="7" applyFont="1" applyFill="1" applyBorder="1">
      <alignment horizontal="center" vertical="center"/>
    </xf>
    <xf numFmtId="0" fontId="27" fillId="5" borderId="1" xfId="3" applyFont="1" applyFill="1" applyBorder="1" applyAlignment="1">
      <alignment horizontal="left" vertical="top" wrapText="1"/>
    </xf>
    <xf numFmtId="0" fontId="27" fillId="5" borderId="3" xfId="3" applyFont="1" applyFill="1" applyBorder="1" applyAlignment="1">
      <alignment horizontal="left" vertical="top" wrapText="1"/>
    </xf>
    <xf numFmtId="0" fontId="27" fillId="5" borderId="2" xfId="3" applyFont="1" applyFill="1" applyBorder="1" applyAlignment="1">
      <alignment horizontal="left" vertical="top" wrapText="1"/>
    </xf>
    <xf numFmtId="0" fontId="26" fillId="0" borderId="0" xfId="0" applyFont="1" applyAlignment="1">
      <alignment vertical="center"/>
    </xf>
    <xf numFmtId="0" fontId="4" fillId="3" borderId="9" xfId="7" applyFont="1" applyFill="1" applyBorder="1">
      <alignment horizontal="center" vertical="center"/>
    </xf>
    <xf numFmtId="0" fontId="4" fillId="3" borderId="10" xfId="7" applyFont="1" applyFill="1" applyBorder="1">
      <alignment horizontal="center" vertical="center"/>
    </xf>
    <xf numFmtId="0" fontId="4" fillId="3" borderId="4" xfId="7" applyFont="1" applyFill="1" applyBorder="1">
      <alignment horizontal="center" vertical="center"/>
    </xf>
    <xf numFmtId="0" fontId="36" fillId="2" borderId="1" xfId="1" applyFont="1" applyFill="1" applyBorder="1" applyAlignment="1" applyProtection="1">
      <alignment horizontal="left" vertical="center"/>
      <protection locked="0"/>
    </xf>
  </cellXfs>
  <cellStyles count="8">
    <cellStyle name="ICRHB Normal" xfId="5" xr:uid="{274EF1A4-A6A9-4BC4-9B9B-8F9EE7D471BC}"/>
    <cellStyle name="ICRHB Section Header" xfId="4" xr:uid="{C765C70E-7E82-4C07-B8C5-4D603DAE5F5D}"/>
    <cellStyle name="ICRHB Section Subheader" xfId="6" xr:uid="{1CC5A76B-090E-4A39-B767-FF46691616CF}"/>
    <cellStyle name="ICRHB Table Header" xfId="7" xr:uid="{5300D05B-1BA8-4838-B2D4-8187AACB2D06}"/>
    <cellStyle name="ICRHB Table Text" xfId="3" xr:uid="{95923A0B-6AC9-484B-BBA7-1988E4506BEF}"/>
    <cellStyle name="Normal" xfId="0" builtinId="0"/>
    <cellStyle name="Normal 2 2" xfId="2" xr:uid="{F7140755-8A60-40D0-80B8-BAF000DEC054}"/>
    <cellStyle name="Normal 2 4" xfId="1" xr:uid="{06C7C042-5AC0-41B4-A2D7-93D2C7DAD897}"/>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6B7F0-9133-40AC-B0B2-DF096BE76FA9}">
  <dimension ref="B2:O48"/>
  <sheetViews>
    <sheetView topLeftCell="A40" workbookViewId="0">
      <selection activeCell="C17" sqref="C17"/>
    </sheetView>
  </sheetViews>
  <sheetFormatPr defaultColWidth="11" defaultRowHeight="15"/>
  <cols>
    <col min="1" max="1" width="5" style="2" customWidth="1"/>
    <col min="2" max="5" width="23" style="2" customWidth="1"/>
    <col min="6" max="6" width="3" style="2" customWidth="1"/>
    <col min="7" max="7" width="31" style="4" customWidth="1"/>
    <col min="8" max="14" width="11" style="2"/>
    <col min="15" max="15" width="0" style="2" hidden="1" customWidth="1"/>
    <col min="16" max="16384" width="11" style="2"/>
  </cols>
  <sheetData>
    <row r="2" spans="2:7" ht="21">
      <c r="B2" s="1" t="s">
        <v>30</v>
      </c>
      <c r="D2" s="3" t="s">
        <v>0</v>
      </c>
    </row>
    <row r="3" spans="2:7" ht="15.75">
      <c r="B3" s="5" t="s">
        <v>1</v>
      </c>
      <c r="D3" s="93"/>
      <c r="E3" s="6"/>
      <c r="F3" s="7"/>
      <c r="G3" s="4" t="str">
        <f>IF(D3="","Candidate name required","")</f>
        <v>Candidate name required</v>
      </c>
    </row>
    <row r="5" spans="2:7" ht="18" customHeight="1">
      <c r="B5" s="8" t="s">
        <v>2</v>
      </c>
      <c r="C5" s="9"/>
      <c r="D5" s="9"/>
      <c r="E5" s="10"/>
    </row>
    <row r="6" spans="2:7" ht="15.95" customHeight="1">
      <c r="B6" s="11" t="s">
        <v>3</v>
      </c>
      <c r="C6" s="29" t="s">
        <v>4</v>
      </c>
      <c r="D6" s="12"/>
      <c r="E6" s="13" t="str">
        <f>LOWER(C6)</f>
        <v>project</v>
      </c>
    </row>
    <row r="7" spans="2:7" ht="15.95" customHeight="1">
      <c r="B7" s="11" t="s">
        <v>5</v>
      </c>
      <c r="C7" s="29" t="s">
        <v>6</v>
      </c>
      <c r="D7" s="14"/>
      <c r="E7" s="15"/>
    </row>
    <row r="8" spans="2:7" ht="15.95" customHeight="1">
      <c r="B8" s="16" t="s">
        <v>7</v>
      </c>
      <c r="C8" s="79"/>
      <c r="D8" s="80"/>
      <c r="E8" s="81"/>
      <c r="G8" s="4" t="str">
        <f>IF(C8="","Employer name required","")</f>
        <v>Employer name required</v>
      </c>
    </row>
    <row r="9" spans="2:7" ht="15.95" customHeight="1">
      <c r="B9" s="16" t="s">
        <v>8</v>
      </c>
      <c r="C9" s="79"/>
      <c r="D9" s="80"/>
      <c r="E9" s="81"/>
    </row>
    <row r="10" spans="2:7" ht="15.95" customHeight="1">
      <c r="B10" s="16" t="str">
        <f>CONCATENATE("Name of ",E7)</f>
        <v xml:space="preserve">Name of </v>
      </c>
      <c r="C10" s="79"/>
      <c r="D10" s="80"/>
      <c r="E10" s="81"/>
      <c r="G10" s="4" t="str">
        <f>IF(C10="","Project, program, or portfolio name required","")</f>
        <v>Project, program, or portfolio name required</v>
      </c>
    </row>
    <row r="11" spans="2:7" ht="15.95" customHeight="1">
      <c r="B11" s="17"/>
      <c r="C11" s="18"/>
      <c r="D11" s="18"/>
      <c r="E11" s="18"/>
    </row>
    <row r="12" spans="2:7" ht="18" customHeight="1">
      <c r="B12" s="8" t="s">
        <v>9</v>
      </c>
      <c r="C12" s="9"/>
      <c r="D12" s="9"/>
      <c r="E12" s="10"/>
    </row>
    <row r="13" spans="2:7" ht="15.95" customHeight="1">
      <c r="B13" s="16" t="s">
        <v>10</v>
      </c>
      <c r="C13" s="19"/>
      <c r="D13" s="16" t="s">
        <v>11</v>
      </c>
      <c r="E13" s="19"/>
      <c r="G13" s="4" t="str">
        <f>IF(OR(C13="",E13=""),"Both dates required","")</f>
        <v>Both dates required</v>
      </c>
    </row>
    <row r="14" spans="2:7" ht="15.95" customHeight="1">
      <c r="B14" s="16" t="str">
        <f>IF(C6="Portfolio","Annual portfolio spend",CONCATENATE("Total ",E6," cost"))</f>
        <v>Total project cost</v>
      </c>
      <c r="C14" s="20"/>
      <c r="D14" s="16" t="s">
        <v>12</v>
      </c>
      <c r="E14" s="20"/>
      <c r="G14" s="4" t="str">
        <f>IF(OR(C14="",E14=""),"Both numbers required","")</f>
        <v>Both numbers required</v>
      </c>
    </row>
    <row r="15" spans="2:7" ht="15.95" customHeight="1">
      <c r="B15" s="16" t="s">
        <v>13</v>
      </c>
      <c r="C15" s="20"/>
      <c r="D15" s="16" t="s">
        <v>14</v>
      </c>
      <c r="E15" s="20"/>
      <c r="G15" s="4" t="str">
        <f>IF(OR(C15="",E15=""),"Both numbers required; enter zero if none.","")</f>
        <v>Both numbers required; enter zero if none.</v>
      </c>
    </row>
    <row r="16" spans="2:7" ht="15.95" customHeight="1">
      <c r="B16" s="16" t="s">
        <v>15</v>
      </c>
      <c r="C16" s="20"/>
      <c r="D16" s="16" t="s">
        <v>16</v>
      </c>
      <c r="E16" s="20"/>
      <c r="G16" s="4" t="str">
        <f>IF(OR(C16="",E16=""),"Both numbers required","")</f>
        <v>Both numbers required</v>
      </c>
    </row>
    <row r="17" spans="2:15" ht="15.95" customHeight="1">
      <c r="B17" s="16" t="s">
        <v>17</v>
      </c>
      <c r="C17" s="20"/>
      <c r="D17" s="16" t="s">
        <v>12</v>
      </c>
      <c r="E17" s="20"/>
      <c r="G17" s="4" t="str">
        <f>IF(OR(C17="",E17=""),"Both numbers required; enter zero if none.","")</f>
        <v>Both numbers required; enter zero if none.</v>
      </c>
    </row>
    <row r="18" spans="2:15" s="7" customFormat="1">
      <c r="B18" s="21"/>
      <c r="C18" s="22"/>
      <c r="D18" s="21"/>
      <c r="E18" s="22"/>
      <c r="G18" s="4"/>
    </row>
    <row r="19" spans="2:15" s="7" customFormat="1">
      <c r="B19" s="82" t="s">
        <v>18</v>
      </c>
      <c r="C19" s="82"/>
      <c r="D19" s="82"/>
      <c r="E19" s="82"/>
      <c r="G19" s="4"/>
      <c r="O19" s="23" t="s">
        <v>19</v>
      </c>
    </row>
    <row r="20" spans="2:15" s="7" customFormat="1" ht="6" customHeight="1">
      <c r="G20" s="4"/>
    </row>
    <row r="21" spans="2:15" ht="18" customHeight="1">
      <c r="B21" s="24" t="s">
        <v>20</v>
      </c>
      <c r="C21" s="9"/>
      <c r="D21" s="9"/>
      <c r="E21" s="10"/>
      <c r="O21" s="23" t="s">
        <v>21</v>
      </c>
    </row>
    <row r="22" spans="2:15">
      <c r="B22" s="73" t="str">
        <f>IF(C6="Project",O19,IF(C6="Program",O21,O22))</f>
        <v>Describe the product-of-the-project: the product or service that the project was undertaken to deliver.</v>
      </c>
      <c r="C22" s="74"/>
      <c r="D22" s="74"/>
      <c r="E22" s="75"/>
      <c r="O22" s="23" t="s">
        <v>22</v>
      </c>
    </row>
    <row r="23" spans="2:15" ht="96" customHeight="1">
      <c r="B23" s="76"/>
      <c r="C23" s="77"/>
      <c r="D23" s="77"/>
      <c r="E23" s="78"/>
      <c r="G23" s="25" t="str">
        <f>IF(B23="","Description required","")</f>
        <v>Description required</v>
      </c>
    </row>
    <row r="25" spans="2:15" ht="18" customHeight="1">
      <c r="B25" s="24" t="s">
        <v>23</v>
      </c>
      <c r="C25" s="9"/>
      <c r="D25" s="9"/>
      <c r="E25" s="10"/>
    </row>
    <row r="26" spans="2:15">
      <c r="B26" s="73" t="str">
        <f>CONCATENATE("Describe your management responsibilities on this ",E6," (see instructions for examples).")</f>
        <v>Describe your management responsibilities on this project (see instructions for examples).</v>
      </c>
      <c r="C26" s="74"/>
      <c r="D26" s="74"/>
      <c r="E26" s="75"/>
    </row>
    <row r="27" spans="2:15" ht="96" customHeight="1">
      <c r="B27" s="76"/>
      <c r="C27" s="77"/>
      <c r="D27" s="77"/>
      <c r="E27" s="78"/>
      <c r="G27" s="25" t="str">
        <f>IF(B27="","Description required","")</f>
        <v>Description required</v>
      </c>
    </row>
    <row r="28" spans="2:15" ht="12.95" customHeight="1">
      <c r="B28" s="26"/>
      <c r="C28" s="26"/>
      <c r="D28" s="26"/>
      <c r="E28" s="26"/>
    </row>
    <row r="29" spans="2:15" ht="18" customHeight="1">
      <c r="B29" s="24" t="s">
        <v>24</v>
      </c>
      <c r="C29" s="9"/>
      <c r="D29" s="9"/>
      <c r="E29" s="10"/>
    </row>
    <row r="30" spans="2:15" ht="12.95" customHeight="1">
      <c r="B30" s="83" t="s">
        <v>25</v>
      </c>
      <c r="C30" s="83"/>
      <c r="D30" s="27" t="s">
        <v>26</v>
      </c>
      <c r="E30" s="27" t="s">
        <v>27</v>
      </c>
    </row>
    <row r="31" spans="2:15" ht="15.95" customHeight="1">
      <c r="B31" s="71"/>
      <c r="C31" s="72"/>
      <c r="D31" s="28"/>
      <c r="E31" s="28"/>
      <c r="G31" s="4" t="str">
        <f>IF(B31="","Entry required","")</f>
        <v>Entry required</v>
      </c>
    </row>
    <row r="32" spans="2:15" ht="15.95" customHeight="1">
      <c r="B32" s="71"/>
      <c r="C32" s="72"/>
      <c r="D32" s="28"/>
      <c r="E32" s="28"/>
      <c r="G32" s="4" t="str">
        <f>IF(B32="","Entry required","")</f>
        <v>Entry required</v>
      </c>
    </row>
    <row r="33" spans="2:7" ht="15.95" customHeight="1">
      <c r="B33" s="71"/>
      <c r="C33" s="72"/>
      <c r="D33" s="28"/>
      <c r="E33" s="28"/>
    </row>
    <row r="34" spans="2:7" ht="15.95" customHeight="1">
      <c r="B34" s="71"/>
      <c r="C34" s="72"/>
      <c r="D34" s="28"/>
      <c r="E34" s="28"/>
    </row>
    <row r="35" spans="2:7" ht="15.95" customHeight="1">
      <c r="B35" s="71"/>
      <c r="C35" s="72"/>
      <c r="D35" s="28"/>
      <c r="E35" s="28"/>
    </row>
    <row r="36" spans="2:7" ht="15.95" customHeight="1">
      <c r="B36" s="71"/>
      <c r="C36" s="72"/>
      <c r="D36" s="28"/>
      <c r="E36" s="28"/>
    </row>
    <row r="37" spans="2:7" ht="15.95" customHeight="1">
      <c r="B37" s="71"/>
      <c r="C37" s="72"/>
      <c r="D37" s="28"/>
      <c r="E37" s="28"/>
    </row>
    <row r="38" spans="2:7" ht="15.95" customHeight="1">
      <c r="B38" s="71"/>
      <c r="C38" s="72"/>
      <c r="D38" s="28"/>
      <c r="E38" s="28"/>
    </row>
    <row r="39" spans="2:7" ht="15.95" customHeight="1">
      <c r="B39" s="71"/>
      <c r="C39" s="72"/>
      <c r="D39" s="28"/>
      <c r="E39" s="28"/>
    </row>
    <row r="40" spans="2:7" ht="15.95" customHeight="1">
      <c r="B40" s="71"/>
      <c r="C40" s="72"/>
      <c r="D40" s="28"/>
      <c r="E40" s="28"/>
    </row>
    <row r="41" spans="2:7" ht="12.95" customHeight="1">
      <c r="B41" s="26"/>
      <c r="C41" s="26"/>
      <c r="D41" s="26"/>
      <c r="E41" s="26"/>
    </row>
    <row r="42" spans="2:7" ht="18" customHeight="1">
      <c r="B42" s="24" t="s">
        <v>28</v>
      </c>
      <c r="C42" s="9"/>
      <c r="D42" s="9"/>
      <c r="E42" s="10"/>
    </row>
    <row r="43" spans="2:7">
      <c r="B43" s="73" t="s">
        <v>29</v>
      </c>
      <c r="C43" s="74"/>
      <c r="D43" s="74"/>
      <c r="E43" s="75"/>
    </row>
    <row r="44" spans="2:7" ht="96" customHeight="1">
      <c r="B44" s="76"/>
      <c r="C44" s="77"/>
      <c r="D44" s="77"/>
      <c r="E44" s="78"/>
      <c r="G44" s="25" t="str">
        <f>IF(B44="","Description required","")</f>
        <v>Description required</v>
      </c>
    </row>
    <row r="45" spans="2:7" ht="12.95" customHeight="1">
      <c r="B45" s="26"/>
      <c r="C45" s="26"/>
      <c r="D45" s="26"/>
      <c r="E45" s="26"/>
    </row>
    <row r="46" spans="2:7" ht="12.95" customHeight="1">
      <c r="B46" s="26"/>
      <c r="C46" s="26"/>
      <c r="D46" s="26"/>
      <c r="E46" s="26"/>
    </row>
    <row r="48" spans="2:7">
      <c r="B48" s="7"/>
    </row>
  </sheetData>
  <mergeCells count="21">
    <mergeCell ref="B33:C33"/>
    <mergeCell ref="C8:E8"/>
    <mergeCell ref="C9:E9"/>
    <mergeCell ref="C10:E10"/>
    <mergeCell ref="B19:E19"/>
    <mergeCell ref="B22:E22"/>
    <mergeCell ref="B23:E23"/>
    <mergeCell ref="B26:E26"/>
    <mergeCell ref="B27:E27"/>
    <mergeCell ref="B30:C30"/>
    <mergeCell ref="B31:C31"/>
    <mergeCell ref="B32:C32"/>
    <mergeCell ref="B40:C40"/>
    <mergeCell ref="B43:E43"/>
    <mergeCell ref="B44:E44"/>
    <mergeCell ref="B34:C34"/>
    <mergeCell ref="B35:C35"/>
    <mergeCell ref="B36:C36"/>
    <mergeCell ref="B37:C37"/>
    <mergeCell ref="B38:C38"/>
    <mergeCell ref="B39:C39"/>
  </mergeCells>
  <dataValidations count="8">
    <dataValidation type="list" allowBlank="1" showInputMessage="1" showErrorMessage="1" sqref="C7" xr:uid="{9A9FF0FF-E211-47FA-9917-5EC69EBA7EA7}">
      <formula1>"Director, Manager, Deputy, Assistant, Other"</formula1>
    </dataValidation>
    <dataValidation type="list" allowBlank="1" showInputMessage="1" showErrorMessage="1" sqref="C6" xr:uid="{572B1A07-32AD-413E-8F99-40F28657418E}">
      <formula1>"Project, Program, Portfolio"</formula1>
    </dataValidation>
    <dataValidation type="whole" allowBlank="1" showInputMessage="1" showErrorMessage="1" sqref="E14" xr:uid="{604AAEBD-F07C-453F-841D-9546BDF55BE7}">
      <formula1>1</formula1>
      <formula2>100</formula2>
    </dataValidation>
    <dataValidation type="whole" operator="greaterThan" allowBlank="1" showInputMessage="1" showErrorMessage="1" error="Must be greater than 0" sqref="E16 C14:C16" xr:uid="{B915C463-2B92-418F-9E72-36C83CA43D9C}">
      <formula1>0</formula1>
    </dataValidation>
    <dataValidation type="whole" operator="greaterThanOrEqual" allowBlank="1" showInputMessage="1" showErrorMessage="1" sqref="E15" xr:uid="{D800BA19-1759-4E3E-9498-1ACC8FA2463C}">
      <formula1>0</formula1>
    </dataValidation>
    <dataValidation type="whole" allowBlank="1" showInputMessage="1" showErrorMessage="1" error="Must be whole number" sqref="E17" xr:uid="{406C29CE-3BD6-4074-8ACA-572F1AD60685}">
      <formula1>0</formula1>
      <formula2>100</formula2>
    </dataValidation>
    <dataValidation type="date" operator="greaterThan" allowBlank="1" showInputMessage="1" showErrorMessage="1" error="Must be 2006 or later" sqref="D31:E40 C13 E13" xr:uid="{F3888C2C-4536-44DA-8BBC-194125728CA1}">
      <formula1>38718</formula1>
    </dataValidation>
    <dataValidation type="whole" operator="greaterThanOrEqual" allowBlank="1" showInputMessage="1" showErrorMessage="1" error="Must be whole number" sqref="C17" xr:uid="{03174E1B-2B2C-42D3-ACDB-77F9C7128B4F}">
      <formula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103F1-2262-442C-B52D-EA66F8A265AB}">
  <dimension ref="B2:I121"/>
  <sheetViews>
    <sheetView showGridLines="0" workbookViewId="0">
      <selection activeCell="E3" sqref="E3:G3"/>
    </sheetView>
  </sheetViews>
  <sheetFormatPr defaultColWidth="11" defaultRowHeight="12.75"/>
  <cols>
    <col min="1" max="1" width="3" style="38" customWidth="1"/>
    <col min="2" max="2" width="6" style="37" customWidth="1"/>
    <col min="3" max="3" width="43" style="38" customWidth="1"/>
    <col min="4" max="7" width="11" style="38"/>
    <col min="8" max="8" width="9" style="37" customWidth="1"/>
    <col min="9" max="9" width="60.85546875" style="39" customWidth="1"/>
    <col min="10" max="10" width="10.85546875" style="38" customWidth="1"/>
    <col min="11" max="16384" width="11" style="38"/>
  </cols>
  <sheetData>
    <row r="2" spans="2:9" s="31" customFormat="1" ht="20.100000000000001" customHeight="1">
      <c r="B2" s="30"/>
      <c r="C2" s="31" t="s">
        <v>246</v>
      </c>
      <c r="D2" s="32"/>
      <c r="E2" s="3" t="s">
        <v>0</v>
      </c>
      <c r="F2" s="33"/>
      <c r="G2" s="32"/>
      <c r="H2" s="32"/>
      <c r="I2" s="34"/>
    </row>
    <row r="3" spans="2:9" s="31" customFormat="1" ht="20.100000000000001" customHeight="1">
      <c r="B3" s="30"/>
      <c r="C3" s="35" t="s">
        <v>31</v>
      </c>
      <c r="D3" s="32"/>
      <c r="E3" s="89"/>
      <c r="F3" s="89"/>
      <c r="G3" s="89"/>
      <c r="H3" s="36" t="str">
        <f>IF(LEN(E3)&lt;2,"Please enter your name in Representative Sample worksheet","")</f>
        <v>Please enter your name in Representative Sample worksheet</v>
      </c>
    </row>
    <row r="4" spans="2:9" ht="15" customHeight="1"/>
    <row r="5" spans="2:9" s="40" customFormat="1" ht="21.95" customHeight="1">
      <c r="B5" s="90" t="s">
        <v>32</v>
      </c>
      <c r="C5" s="90" t="s">
        <v>33</v>
      </c>
      <c r="D5" s="92" t="s">
        <v>34</v>
      </c>
      <c r="E5" s="92"/>
      <c r="F5" s="92"/>
      <c r="G5" s="92"/>
      <c r="H5" s="84" t="s">
        <v>35</v>
      </c>
      <c r="I5" s="85"/>
    </row>
    <row r="6" spans="2:9" s="40" customFormat="1" ht="30" customHeight="1">
      <c r="B6" s="91"/>
      <c r="C6" s="91"/>
      <c r="D6" s="41" t="s">
        <v>36</v>
      </c>
      <c r="E6" s="41" t="s">
        <v>37</v>
      </c>
      <c r="F6" s="41" t="s">
        <v>38</v>
      </c>
      <c r="G6" s="41" t="s">
        <v>39</v>
      </c>
      <c r="H6" s="42" t="s">
        <v>40</v>
      </c>
      <c r="I6" s="43" t="s">
        <v>41</v>
      </c>
    </row>
    <row r="7" spans="2:9" ht="39.950000000000003" customHeight="1">
      <c r="B7" s="44">
        <v>1</v>
      </c>
      <c r="C7" s="86" t="s">
        <v>42</v>
      </c>
      <c r="D7" s="87"/>
      <c r="E7" s="87"/>
      <c r="F7" s="87"/>
      <c r="G7" s="88"/>
      <c r="I7" s="45"/>
    </row>
    <row r="8" spans="2:9" ht="25.5">
      <c r="B8" s="46">
        <f>B7+0.1</f>
        <v>1.1000000000000001</v>
      </c>
      <c r="C8" s="47" t="s">
        <v>43</v>
      </c>
      <c r="D8" s="48" t="s">
        <v>44</v>
      </c>
      <c r="E8" s="48" t="s">
        <v>45</v>
      </c>
      <c r="F8" s="48" t="s">
        <v>46</v>
      </c>
      <c r="G8" s="48" t="s">
        <v>47</v>
      </c>
      <c r="H8" s="49"/>
      <c r="I8" s="50"/>
    </row>
    <row r="9" spans="2:9" ht="25.5">
      <c r="B9" s="46">
        <f t="shared" ref="B9:B12" si="0">B8+0.1</f>
        <v>1.2000000000000002</v>
      </c>
      <c r="C9" s="47" t="s">
        <v>48</v>
      </c>
      <c r="D9" s="48" t="s">
        <v>49</v>
      </c>
      <c r="E9" s="48" t="s">
        <v>50</v>
      </c>
      <c r="F9" s="48" t="s">
        <v>51</v>
      </c>
      <c r="G9" s="48" t="s">
        <v>52</v>
      </c>
      <c r="H9" s="49"/>
      <c r="I9" s="50"/>
    </row>
    <row r="10" spans="2:9" ht="36">
      <c r="B10" s="46">
        <f t="shared" si="0"/>
        <v>1.3000000000000003</v>
      </c>
      <c r="C10" s="47" t="s">
        <v>53</v>
      </c>
      <c r="D10" s="48" t="s">
        <v>54</v>
      </c>
      <c r="E10" s="48" t="s">
        <v>55</v>
      </c>
      <c r="F10" s="48" t="s">
        <v>56</v>
      </c>
      <c r="G10" s="48" t="s">
        <v>57</v>
      </c>
      <c r="H10" s="49"/>
      <c r="I10" s="50"/>
    </row>
    <row r="11" spans="2:9" ht="25.5">
      <c r="B11" s="46">
        <f t="shared" si="0"/>
        <v>1.4000000000000004</v>
      </c>
      <c r="C11" s="47" t="s">
        <v>58</v>
      </c>
      <c r="D11" s="48" t="s">
        <v>59</v>
      </c>
      <c r="E11" s="48" t="s">
        <v>60</v>
      </c>
      <c r="F11" s="48" t="s">
        <v>61</v>
      </c>
      <c r="G11" s="48" t="s">
        <v>62</v>
      </c>
      <c r="H11" s="49"/>
      <c r="I11" s="50"/>
    </row>
    <row r="12" spans="2:9" ht="24">
      <c r="B12" s="46">
        <f t="shared" si="0"/>
        <v>1.5000000000000004</v>
      </c>
      <c r="C12" s="47" t="s">
        <v>63</v>
      </c>
      <c r="D12" s="48" t="s">
        <v>64</v>
      </c>
      <c r="E12" s="48" t="s">
        <v>65</v>
      </c>
      <c r="F12" s="48" t="s">
        <v>66</v>
      </c>
      <c r="G12" s="48" t="s">
        <v>67</v>
      </c>
      <c r="H12" s="49"/>
      <c r="I12" s="50"/>
    </row>
    <row r="13" spans="2:9" s="51" customFormat="1" ht="24" customHeight="1">
      <c r="G13" s="51" t="s">
        <v>68</v>
      </c>
      <c r="H13" s="52" t="str">
        <f t="shared" ref="H13" si="1">IF(SUM(H8:H12)=0,"",ROUNDDOWN(AVERAGE(H8:H12),1))</f>
        <v/>
      </c>
      <c r="I13" s="53"/>
    </row>
    <row r="14" spans="2:9">
      <c r="C14" s="39"/>
      <c r="D14" s="54"/>
      <c r="E14" s="54"/>
      <c r="F14" s="54"/>
      <c r="G14" s="54"/>
    </row>
    <row r="15" spans="2:9" ht="60" customHeight="1">
      <c r="B15" s="44">
        <v>2</v>
      </c>
      <c r="C15" s="86" t="s">
        <v>69</v>
      </c>
      <c r="D15" s="87"/>
      <c r="E15" s="87"/>
      <c r="F15" s="87"/>
      <c r="G15" s="88"/>
    </row>
    <row r="16" spans="2:9" ht="25.5">
      <c r="B16" s="46">
        <f>B15+0.1</f>
        <v>2.1</v>
      </c>
      <c r="C16" s="47" t="s">
        <v>70</v>
      </c>
      <c r="D16" s="55" t="s">
        <v>71</v>
      </c>
      <c r="E16" s="55" t="s">
        <v>72</v>
      </c>
      <c r="F16" s="55" t="s">
        <v>73</v>
      </c>
      <c r="G16" s="55" t="s">
        <v>74</v>
      </c>
      <c r="H16" s="49"/>
      <c r="I16" s="50"/>
    </row>
    <row r="17" spans="2:9">
      <c r="B17" s="46">
        <f t="shared" ref="B17:B19" si="2">B16+0.1</f>
        <v>2.2000000000000002</v>
      </c>
      <c r="C17" s="47" t="s">
        <v>75</v>
      </c>
      <c r="D17" s="55" t="s">
        <v>71</v>
      </c>
      <c r="E17" s="55" t="s">
        <v>72</v>
      </c>
      <c r="F17" s="55" t="s">
        <v>73</v>
      </c>
      <c r="G17" s="55" t="s">
        <v>74</v>
      </c>
      <c r="H17" s="49"/>
      <c r="I17" s="50"/>
    </row>
    <row r="18" spans="2:9">
      <c r="B18" s="46">
        <f t="shared" si="2"/>
        <v>2.3000000000000003</v>
      </c>
      <c r="C18" s="47" t="s">
        <v>76</v>
      </c>
      <c r="D18" s="48" t="s">
        <v>77</v>
      </c>
      <c r="E18" s="48" t="s">
        <v>78</v>
      </c>
      <c r="F18" s="48" t="s">
        <v>79</v>
      </c>
      <c r="G18" s="48" t="s">
        <v>80</v>
      </c>
      <c r="H18" s="49"/>
      <c r="I18" s="50"/>
    </row>
    <row r="19" spans="2:9" ht="25.5">
      <c r="B19" s="46">
        <f t="shared" si="2"/>
        <v>2.4000000000000004</v>
      </c>
      <c r="C19" s="47" t="s">
        <v>81</v>
      </c>
      <c r="D19" s="55" t="s">
        <v>82</v>
      </c>
      <c r="E19" s="55" t="s">
        <v>83</v>
      </c>
      <c r="F19" s="55" t="s">
        <v>84</v>
      </c>
      <c r="G19" s="55" t="s">
        <v>85</v>
      </c>
      <c r="H19" s="49"/>
      <c r="I19" s="50"/>
    </row>
    <row r="20" spans="2:9" s="51" customFormat="1" ht="24" customHeight="1">
      <c r="G20" s="51" t="s">
        <v>68</v>
      </c>
      <c r="H20" s="52" t="str">
        <f t="shared" ref="H20" si="3">IF(SUM(H16:H19)=0,"",ROUNDDOWN(AVERAGE(H16:H19),1))</f>
        <v/>
      </c>
      <c r="I20" s="53"/>
    </row>
    <row r="21" spans="2:9">
      <c r="C21" s="39"/>
      <c r="D21" s="54"/>
      <c r="E21" s="54"/>
      <c r="F21" s="54"/>
      <c r="G21" s="54"/>
    </row>
    <row r="22" spans="2:9" ht="60" customHeight="1">
      <c r="B22" s="44">
        <v>3</v>
      </c>
      <c r="C22" s="86" t="s">
        <v>86</v>
      </c>
      <c r="D22" s="87"/>
      <c r="E22" s="87"/>
      <c r="F22" s="87"/>
      <c r="G22" s="88"/>
    </row>
    <row r="23" spans="2:9" ht="25.5">
      <c r="B23" s="46">
        <f>B22+0.1</f>
        <v>3.1</v>
      </c>
      <c r="C23" s="56" t="s">
        <v>87</v>
      </c>
      <c r="D23" s="55" t="s">
        <v>83</v>
      </c>
      <c r="E23" s="55" t="s">
        <v>88</v>
      </c>
      <c r="F23" s="55" t="s">
        <v>84</v>
      </c>
      <c r="G23" s="55" t="s">
        <v>85</v>
      </c>
      <c r="H23" s="49"/>
      <c r="I23" s="50"/>
    </row>
    <row r="24" spans="2:9" ht="25.5">
      <c r="B24" s="46">
        <f t="shared" ref="B24:B26" si="4">B23+0.1</f>
        <v>3.2</v>
      </c>
      <c r="C24" s="47" t="s">
        <v>89</v>
      </c>
      <c r="D24" s="55" t="s">
        <v>83</v>
      </c>
      <c r="E24" s="55" t="s">
        <v>88</v>
      </c>
      <c r="F24" s="55" t="s">
        <v>84</v>
      </c>
      <c r="G24" s="55" t="s">
        <v>85</v>
      </c>
      <c r="H24" s="49"/>
      <c r="I24" s="50"/>
    </row>
    <row r="25" spans="2:9">
      <c r="B25" s="46">
        <f t="shared" si="4"/>
        <v>3.3000000000000003</v>
      </c>
      <c r="C25" s="47" t="s">
        <v>90</v>
      </c>
      <c r="D25" s="55" t="s">
        <v>91</v>
      </c>
      <c r="E25" s="55" t="s">
        <v>92</v>
      </c>
      <c r="F25" s="55" t="s">
        <v>93</v>
      </c>
      <c r="G25" s="55" t="s">
        <v>94</v>
      </c>
      <c r="H25" s="49"/>
      <c r="I25" s="50"/>
    </row>
    <row r="26" spans="2:9" ht="25.5">
      <c r="B26" s="46">
        <f t="shared" si="4"/>
        <v>3.4000000000000004</v>
      </c>
      <c r="C26" s="47" t="s">
        <v>95</v>
      </c>
      <c r="D26" s="55" t="s">
        <v>83</v>
      </c>
      <c r="E26" s="55" t="s">
        <v>88</v>
      </c>
      <c r="F26" s="55" t="s">
        <v>84</v>
      </c>
      <c r="G26" s="55" t="s">
        <v>85</v>
      </c>
      <c r="H26" s="49"/>
      <c r="I26" s="50"/>
    </row>
    <row r="27" spans="2:9" ht="25.5">
      <c r="B27" s="46">
        <f>B26+0.1</f>
        <v>3.5000000000000004</v>
      </c>
      <c r="C27" s="47" t="s">
        <v>96</v>
      </c>
      <c r="D27" s="55" t="s">
        <v>97</v>
      </c>
      <c r="E27" s="55" t="s">
        <v>98</v>
      </c>
      <c r="F27" s="55" t="s">
        <v>99</v>
      </c>
      <c r="G27" s="55" t="s">
        <v>100</v>
      </c>
      <c r="H27" s="49"/>
      <c r="I27" s="50"/>
    </row>
    <row r="28" spans="2:9" s="51" customFormat="1" ht="24" customHeight="1">
      <c r="G28" s="51" t="s">
        <v>68</v>
      </c>
      <c r="H28" s="52" t="str">
        <f t="shared" ref="H28" si="5">IF(SUM(H23:H27)=0,"",ROUNDDOWN(AVERAGE(H23:H27),1))</f>
        <v/>
      </c>
      <c r="I28" s="53"/>
    </row>
    <row r="29" spans="2:9">
      <c r="C29" s="39"/>
      <c r="D29" s="54"/>
      <c r="E29" s="54"/>
      <c r="F29" s="54"/>
      <c r="G29" s="54"/>
    </row>
    <row r="30" spans="2:9" ht="42.95" customHeight="1">
      <c r="B30" s="44">
        <v>4</v>
      </c>
      <c r="C30" s="86" t="s">
        <v>101</v>
      </c>
      <c r="D30" s="87"/>
      <c r="E30" s="87"/>
      <c r="F30" s="87"/>
      <c r="G30" s="88"/>
    </row>
    <row r="31" spans="2:9" ht="38.25">
      <c r="B31" s="46">
        <f>B30+0.1</f>
        <v>4.0999999999999996</v>
      </c>
      <c r="C31" s="47" t="s">
        <v>102</v>
      </c>
      <c r="D31" s="55" t="s">
        <v>103</v>
      </c>
      <c r="E31" s="55" t="s">
        <v>104</v>
      </c>
      <c r="F31" s="55" t="s">
        <v>105</v>
      </c>
      <c r="G31" s="55" t="s">
        <v>106</v>
      </c>
      <c r="H31" s="49"/>
      <c r="I31" s="50"/>
    </row>
    <row r="32" spans="2:9" ht="25.5">
      <c r="B32" s="46">
        <f t="shared" ref="B32:B34" si="6">B31+0.1</f>
        <v>4.1999999999999993</v>
      </c>
      <c r="C32" s="47" t="s">
        <v>107</v>
      </c>
      <c r="D32" s="55" t="s">
        <v>108</v>
      </c>
      <c r="E32" s="55" t="s">
        <v>71</v>
      </c>
      <c r="F32" s="55" t="s">
        <v>109</v>
      </c>
      <c r="G32" s="55" t="s">
        <v>110</v>
      </c>
      <c r="H32" s="49"/>
      <c r="I32" s="50"/>
    </row>
    <row r="33" spans="2:9" ht="25.5">
      <c r="B33" s="46">
        <f t="shared" si="6"/>
        <v>4.2999999999999989</v>
      </c>
      <c r="C33" s="47" t="s">
        <v>111</v>
      </c>
      <c r="D33" s="55" t="s">
        <v>103</v>
      </c>
      <c r="E33" s="55" t="s">
        <v>104</v>
      </c>
      <c r="F33" s="55" t="s">
        <v>105</v>
      </c>
      <c r="G33" s="55" t="s">
        <v>106</v>
      </c>
      <c r="H33" s="49"/>
      <c r="I33" s="50"/>
    </row>
    <row r="34" spans="2:9">
      <c r="B34" s="46">
        <f t="shared" si="6"/>
        <v>4.3999999999999986</v>
      </c>
      <c r="C34" s="47" t="s">
        <v>112</v>
      </c>
      <c r="D34" s="55" t="s">
        <v>79</v>
      </c>
      <c r="E34" s="55" t="s">
        <v>99</v>
      </c>
      <c r="F34" s="55" t="s">
        <v>78</v>
      </c>
      <c r="G34" s="55" t="s">
        <v>113</v>
      </c>
      <c r="H34" s="49"/>
      <c r="I34" s="50"/>
    </row>
    <row r="35" spans="2:9" s="51" customFormat="1" ht="24" customHeight="1">
      <c r="G35" s="51" t="s">
        <v>68</v>
      </c>
      <c r="H35" s="52" t="str">
        <f t="shared" ref="H35" si="7">IF(SUM(H31:H34)=0,"",ROUNDDOWN(AVERAGE(H31:H34),1))</f>
        <v/>
      </c>
      <c r="I35" s="53"/>
    </row>
    <row r="36" spans="2:9">
      <c r="C36" s="39"/>
      <c r="D36" s="54"/>
      <c r="E36" s="54"/>
      <c r="F36" s="54"/>
      <c r="G36" s="54"/>
    </row>
    <row r="37" spans="2:9" ht="83.1" customHeight="1">
      <c r="B37" s="44">
        <v>5</v>
      </c>
      <c r="C37" s="86" t="s">
        <v>114</v>
      </c>
      <c r="D37" s="87"/>
      <c r="E37" s="87"/>
      <c r="F37" s="87"/>
      <c r="G37" s="88"/>
    </row>
    <row r="38" spans="2:9" ht="25.5">
      <c r="B38" s="46">
        <f>B37+0.1</f>
        <v>5.0999999999999996</v>
      </c>
      <c r="C38" s="47" t="s">
        <v>115</v>
      </c>
      <c r="D38" s="55" t="s">
        <v>116</v>
      </c>
      <c r="E38" s="55" t="s">
        <v>117</v>
      </c>
      <c r="F38" s="55" t="s">
        <v>118</v>
      </c>
      <c r="G38" s="55" t="s">
        <v>119</v>
      </c>
      <c r="H38" s="49"/>
      <c r="I38" s="50"/>
    </row>
    <row r="39" spans="2:9" ht="25.5">
      <c r="B39" s="46">
        <f t="shared" ref="B39:B41" si="8">B38+0.1</f>
        <v>5.1999999999999993</v>
      </c>
      <c r="C39" s="47" t="s">
        <v>120</v>
      </c>
      <c r="D39" s="55" t="s">
        <v>121</v>
      </c>
      <c r="E39" s="55" t="s">
        <v>99</v>
      </c>
      <c r="F39" s="55" t="s">
        <v>79</v>
      </c>
      <c r="G39" s="55" t="s">
        <v>122</v>
      </c>
      <c r="H39" s="49"/>
      <c r="I39" s="50"/>
    </row>
    <row r="40" spans="2:9" ht="25.5">
      <c r="B40" s="46">
        <f t="shared" si="8"/>
        <v>5.2999999999999989</v>
      </c>
      <c r="C40" s="47" t="s">
        <v>123</v>
      </c>
      <c r="D40" s="55" t="s">
        <v>124</v>
      </c>
      <c r="E40" s="55" t="s">
        <v>125</v>
      </c>
      <c r="F40" s="55" t="s">
        <v>126</v>
      </c>
      <c r="G40" s="55" t="s">
        <v>127</v>
      </c>
      <c r="H40" s="49"/>
      <c r="I40" s="50"/>
    </row>
    <row r="41" spans="2:9">
      <c r="B41" s="46">
        <f t="shared" si="8"/>
        <v>5.3999999999999986</v>
      </c>
      <c r="C41" s="47" t="s">
        <v>128</v>
      </c>
      <c r="D41" s="55" t="s">
        <v>129</v>
      </c>
      <c r="E41" s="55" t="s">
        <v>130</v>
      </c>
      <c r="F41" s="55" t="s">
        <v>131</v>
      </c>
      <c r="G41" s="55" t="s">
        <v>132</v>
      </c>
      <c r="H41" s="49"/>
      <c r="I41" s="50"/>
    </row>
    <row r="42" spans="2:9" s="51" customFormat="1" ht="24" customHeight="1">
      <c r="G42" s="51" t="s">
        <v>68</v>
      </c>
      <c r="H42" s="52" t="str">
        <f t="shared" ref="H42" si="9">IF(SUM(H38:H41)=0,"",ROUNDDOWN(AVERAGE(H38:H41),1))</f>
        <v/>
      </c>
      <c r="I42" s="53"/>
    </row>
    <row r="43" spans="2:9">
      <c r="C43" s="39"/>
      <c r="D43" s="54"/>
      <c r="E43" s="54"/>
      <c r="F43" s="54"/>
      <c r="G43" s="54"/>
    </row>
    <row r="44" spans="2:9" ht="45.95" customHeight="1">
      <c r="B44" s="44">
        <v>6</v>
      </c>
      <c r="C44" s="86" t="s">
        <v>133</v>
      </c>
      <c r="D44" s="87"/>
      <c r="E44" s="87"/>
      <c r="F44" s="87"/>
      <c r="G44" s="88"/>
    </row>
    <row r="45" spans="2:9" ht="25.5">
      <c r="B45" s="46">
        <f>B44+0.1</f>
        <v>6.1</v>
      </c>
      <c r="C45" s="47" t="s">
        <v>134</v>
      </c>
      <c r="D45" s="55" t="s">
        <v>135</v>
      </c>
      <c r="E45" s="55" t="s">
        <v>136</v>
      </c>
      <c r="F45" s="55" t="s">
        <v>137</v>
      </c>
      <c r="G45" s="55" t="s">
        <v>138</v>
      </c>
      <c r="H45" s="49"/>
      <c r="I45" s="50"/>
    </row>
    <row r="46" spans="2:9" ht="25.5">
      <c r="B46" s="46">
        <f>B45+0.1</f>
        <v>6.1999999999999993</v>
      </c>
      <c r="C46" s="47" t="s">
        <v>139</v>
      </c>
      <c r="D46" s="55" t="s">
        <v>135</v>
      </c>
      <c r="E46" s="55" t="s">
        <v>136</v>
      </c>
      <c r="F46" s="55" t="s">
        <v>137</v>
      </c>
      <c r="G46" s="55" t="s">
        <v>138</v>
      </c>
      <c r="H46" s="49"/>
      <c r="I46" s="50"/>
    </row>
    <row r="47" spans="2:9" ht="25.5">
      <c r="B47" s="46">
        <f t="shared" ref="B47" si="10">B46+0.1</f>
        <v>6.2999999999999989</v>
      </c>
      <c r="C47" s="47" t="s">
        <v>140</v>
      </c>
      <c r="D47" s="55" t="s">
        <v>108</v>
      </c>
      <c r="E47" s="55" t="s">
        <v>141</v>
      </c>
      <c r="F47" s="55" t="s">
        <v>142</v>
      </c>
      <c r="G47" s="55" t="s">
        <v>143</v>
      </c>
      <c r="H47" s="49"/>
      <c r="I47" s="50"/>
    </row>
    <row r="48" spans="2:9" s="51" customFormat="1" ht="24" customHeight="1">
      <c r="G48" s="51" t="s">
        <v>68</v>
      </c>
      <c r="H48" s="52" t="str">
        <f t="shared" ref="H48" si="11">IF(SUM(H45:H47)=0,"",ROUNDDOWN(AVERAGE(H45:H47),1))</f>
        <v/>
      </c>
      <c r="I48" s="53"/>
    </row>
    <row r="49" spans="2:9">
      <c r="C49" s="39"/>
      <c r="D49" s="54"/>
      <c r="E49" s="54"/>
      <c r="F49" s="54"/>
      <c r="G49" s="54"/>
    </row>
    <row r="50" spans="2:9" ht="54" customHeight="1">
      <c r="B50" s="44">
        <v>7</v>
      </c>
      <c r="C50" s="86" t="s">
        <v>144</v>
      </c>
      <c r="D50" s="87"/>
      <c r="E50" s="87"/>
      <c r="F50" s="87"/>
      <c r="G50" s="88"/>
    </row>
    <row r="51" spans="2:9" ht="25.5">
      <c r="B51" s="46">
        <f>B50+0.1</f>
        <v>7.1</v>
      </c>
      <c r="C51" s="47" t="s">
        <v>145</v>
      </c>
      <c r="D51" s="55">
        <v>1</v>
      </c>
      <c r="E51" s="55">
        <v>2</v>
      </c>
      <c r="F51" s="55" t="s">
        <v>146</v>
      </c>
      <c r="G51" s="55" t="s">
        <v>147</v>
      </c>
      <c r="H51" s="49"/>
      <c r="I51" s="50"/>
    </row>
    <row r="52" spans="2:9" ht="25.5">
      <c r="B52" s="46">
        <f t="shared" ref="B52:B54" si="12">B51+0.1</f>
        <v>7.1999999999999993</v>
      </c>
      <c r="C52" s="47" t="s">
        <v>148</v>
      </c>
      <c r="D52" s="55">
        <v>1</v>
      </c>
      <c r="E52" s="55">
        <v>2</v>
      </c>
      <c r="F52" s="55" t="s">
        <v>146</v>
      </c>
      <c r="G52" s="55" t="s">
        <v>147</v>
      </c>
      <c r="H52" s="49"/>
      <c r="I52" s="50"/>
    </row>
    <row r="53" spans="2:9">
      <c r="B53" s="46">
        <f t="shared" si="12"/>
        <v>7.2999999999999989</v>
      </c>
      <c r="C53" s="47" t="s">
        <v>149</v>
      </c>
      <c r="D53" s="55">
        <v>1</v>
      </c>
      <c r="E53" s="55">
        <v>2</v>
      </c>
      <c r="F53" s="55" t="s">
        <v>146</v>
      </c>
      <c r="G53" s="55" t="s">
        <v>147</v>
      </c>
      <c r="H53" s="49"/>
      <c r="I53" s="50"/>
    </row>
    <row r="54" spans="2:9" ht="25.5">
      <c r="B54" s="46">
        <f t="shared" si="12"/>
        <v>7.3999999999999986</v>
      </c>
      <c r="C54" s="47" t="s">
        <v>150</v>
      </c>
      <c r="D54" s="55">
        <v>1</v>
      </c>
      <c r="E54" s="55">
        <v>2</v>
      </c>
      <c r="F54" s="57">
        <v>3</v>
      </c>
      <c r="G54" s="55" t="s">
        <v>151</v>
      </c>
      <c r="H54" s="49"/>
      <c r="I54" s="50"/>
    </row>
    <row r="55" spans="2:9" s="51" customFormat="1" ht="24" customHeight="1">
      <c r="G55" s="51" t="s">
        <v>68</v>
      </c>
      <c r="H55" s="52" t="str">
        <f t="shared" ref="H55" si="13">IF(SUM(H51:H54)=0,"",ROUNDDOWN(AVERAGE(H51:H54),1))</f>
        <v/>
      </c>
      <c r="I55" s="53"/>
    </row>
    <row r="56" spans="2:9">
      <c r="C56" s="39"/>
      <c r="D56" s="54"/>
      <c r="E56" s="54"/>
      <c r="F56" s="54"/>
      <c r="G56" s="54"/>
    </row>
    <row r="57" spans="2:9" ht="60" customHeight="1">
      <c r="B57" s="44">
        <v>8</v>
      </c>
      <c r="C57" s="86" t="s">
        <v>152</v>
      </c>
      <c r="D57" s="87"/>
      <c r="E57" s="87"/>
      <c r="F57" s="87"/>
      <c r="G57" s="88"/>
    </row>
    <row r="58" spans="2:9" ht="25.5">
      <c r="B58" s="46">
        <f>B57+0.1</f>
        <v>8.1</v>
      </c>
      <c r="C58" s="47" t="s">
        <v>153</v>
      </c>
      <c r="D58" s="55" t="s">
        <v>91</v>
      </c>
      <c r="E58" s="55" t="s">
        <v>92</v>
      </c>
      <c r="F58" s="55" t="s">
        <v>93</v>
      </c>
      <c r="G58" s="55" t="s">
        <v>94</v>
      </c>
      <c r="H58" s="49"/>
      <c r="I58" s="50"/>
    </row>
    <row r="59" spans="2:9" ht="25.5">
      <c r="B59" s="46">
        <f t="shared" ref="B59:B60" si="14">B58+0.1</f>
        <v>8.1999999999999993</v>
      </c>
      <c r="C59" s="47" t="s">
        <v>154</v>
      </c>
      <c r="D59" s="55" t="s">
        <v>155</v>
      </c>
      <c r="E59" s="55" t="s">
        <v>156</v>
      </c>
      <c r="F59" s="55" t="s">
        <v>157</v>
      </c>
      <c r="G59" s="55" t="s">
        <v>158</v>
      </c>
      <c r="H59" s="49"/>
      <c r="I59" s="50"/>
    </row>
    <row r="60" spans="2:9" ht="36">
      <c r="B60" s="46">
        <f t="shared" si="14"/>
        <v>8.2999999999999989</v>
      </c>
      <c r="C60" s="47" t="s">
        <v>159</v>
      </c>
      <c r="D60" s="48" t="s">
        <v>54</v>
      </c>
      <c r="E60" s="48" t="s">
        <v>55</v>
      </c>
      <c r="F60" s="48" t="s">
        <v>56</v>
      </c>
      <c r="G60" s="48" t="s">
        <v>57</v>
      </c>
      <c r="H60" s="49"/>
      <c r="I60" s="50"/>
    </row>
    <row r="61" spans="2:9" s="51" customFormat="1" ht="24" customHeight="1">
      <c r="G61" s="51" t="s">
        <v>68</v>
      </c>
      <c r="H61" s="52" t="str">
        <f t="shared" ref="H61" si="15">IF(SUM(H58:H60)=0,"",ROUNDDOWN(AVERAGE(H58:H60),1))</f>
        <v/>
      </c>
      <c r="I61" s="53"/>
    </row>
    <row r="62" spans="2:9">
      <c r="C62" s="39"/>
      <c r="D62" s="54"/>
      <c r="E62" s="54"/>
      <c r="F62" s="54"/>
      <c r="G62" s="54"/>
    </row>
    <row r="63" spans="2:9" ht="60" customHeight="1">
      <c r="B63" s="44">
        <v>9</v>
      </c>
      <c r="C63" s="86" t="s">
        <v>160</v>
      </c>
      <c r="D63" s="87"/>
      <c r="E63" s="87"/>
      <c r="F63" s="87"/>
      <c r="G63" s="88"/>
    </row>
    <row r="64" spans="2:9" ht="38.25">
      <c r="B64" s="46">
        <f>B63+0.1</f>
        <v>9.1</v>
      </c>
      <c r="C64" s="47" t="s">
        <v>161</v>
      </c>
      <c r="D64" s="55" t="s">
        <v>80</v>
      </c>
      <c r="E64" s="55" t="s">
        <v>79</v>
      </c>
      <c r="F64" s="55" t="s">
        <v>78</v>
      </c>
      <c r="G64" s="55" t="s">
        <v>77</v>
      </c>
      <c r="H64" s="49"/>
      <c r="I64" s="50"/>
    </row>
    <row r="65" spans="2:9" ht="25.5">
      <c r="B65" s="46">
        <f>B64+0.1</f>
        <v>9.1999999999999993</v>
      </c>
      <c r="C65" s="47" t="s">
        <v>162</v>
      </c>
      <c r="D65" s="55" t="s">
        <v>80</v>
      </c>
      <c r="E65" s="55" t="s">
        <v>79</v>
      </c>
      <c r="F65" s="55" t="s">
        <v>78</v>
      </c>
      <c r="G65" s="55" t="s">
        <v>77</v>
      </c>
      <c r="H65" s="49"/>
      <c r="I65" s="50"/>
    </row>
    <row r="66" spans="2:9" ht="25.5">
      <c r="B66" s="46">
        <f t="shared" ref="B66" si="16">B65+0.1</f>
        <v>9.2999999999999989</v>
      </c>
      <c r="C66" s="47" t="s">
        <v>163</v>
      </c>
      <c r="D66" s="55" t="s">
        <v>80</v>
      </c>
      <c r="E66" s="55" t="s">
        <v>79</v>
      </c>
      <c r="F66" s="55" t="s">
        <v>78</v>
      </c>
      <c r="G66" s="55" t="s">
        <v>77</v>
      </c>
      <c r="H66" s="49"/>
      <c r="I66" s="50"/>
    </row>
    <row r="67" spans="2:9" s="51" customFormat="1" ht="24" customHeight="1">
      <c r="G67" s="51" t="s">
        <v>68</v>
      </c>
      <c r="H67" s="52" t="str">
        <f t="shared" ref="H67" si="17">IF(SUM(H64:H66)=0,"",ROUNDDOWN(AVERAGE(H64:H66),1))</f>
        <v/>
      </c>
      <c r="I67" s="53"/>
    </row>
    <row r="68" spans="2:9">
      <c r="C68" s="39"/>
      <c r="D68" s="54"/>
      <c r="E68" s="54"/>
      <c r="F68" s="54"/>
      <c r="G68" s="54"/>
    </row>
    <row r="69" spans="2:9" ht="60" customHeight="1">
      <c r="B69" s="44">
        <v>10</v>
      </c>
      <c r="C69" s="86" t="s">
        <v>164</v>
      </c>
      <c r="D69" s="87"/>
      <c r="E69" s="87"/>
      <c r="F69" s="87"/>
      <c r="G69" s="88"/>
    </row>
    <row r="70" spans="2:9" ht="25.5">
      <c r="B70" s="46">
        <f>B69+0.1</f>
        <v>10.1</v>
      </c>
      <c r="C70" s="47" t="s">
        <v>165</v>
      </c>
      <c r="D70" s="55" t="s">
        <v>80</v>
      </c>
      <c r="E70" s="55" t="s">
        <v>79</v>
      </c>
      <c r="F70" s="55" t="s">
        <v>78</v>
      </c>
      <c r="G70" s="55" t="s">
        <v>77</v>
      </c>
      <c r="H70" s="49"/>
      <c r="I70" s="50"/>
    </row>
    <row r="71" spans="2:9" ht="25.5">
      <c r="B71" s="46">
        <f>B70+0.1</f>
        <v>10.199999999999999</v>
      </c>
      <c r="C71" s="47" t="s">
        <v>166</v>
      </c>
      <c r="D71" s="55" t="s">
        <v>80</v>
      </c>
      <c r="E71" s="55" t="s">
        <v>79</v>
      </c>
      <c r="F71" s="55" t="s">
        <v>78</v>
      </c>
      <c r="G71" s="55" t="s">
        <v>77</v>
      </c>
      <c r="H71" s="49"/>
      <c r="I71" s="50"/>
    </row>
    <row r="72" spans="2:9" s="51" customFormat="1" ht="24" customHeight="1">
      <c r="G72" s="51" t="s">
        <v>68</v>
      </c>
      <c r="H72" s="52" t="str">
        <f t="shared" ref="H72" si="18">IF(SUM(H70:H71)=0,"",ROUNDDOWN(AVERAGE(H70:H71),1))</f>
        <v/>
      </c>
      <c r="I72" s="53"/>
    </row>
    <row r="73" spans="2:9" ht="17.100000000000001" customHeight="1"/>
    <row r="74" spans="2:9" ht="17.100000000000001" customHeight="1">
      <c r="E74" s="58" t="s">
        <v>167</v>
      </c>
    </row>
    <row r="75" spans="2:9" ht="17.100000000000001" customHeight="1">
      <c r="F75" s="59" t="s">
        <v>168</v>
      </c>
      <c r="G75" s="37">
        <v>1</v>
      </c>
      <c r="H75" s="60" t="str">
        <f>IF(H13="","",H13)</f>
        <v/>
      </c>
    </row>
    <row r="76" spans="2:9" ht="17.100000000000001" customHeight="1">
      <c r="F76" s="59" t="s">
        <v>168</v>
      </c>
      <c r="G76" s="37">
        <f>1+G75</f>
        <v>2</v>
      </c>
      <c r="H76" s="60" t="str">
        <f>IF(H20="","",H20)</f>
        <v/>
      </c>
    </row>
    <row r="77" spans="2:9" ht="17.100000000000001" customHeight="1">
      <c r="F77" s="59" t="s">
        <v>168</v>
      </c>
      <c r="G77" s="37">
        <f t="shared" ref="G77:G84" si="19">1+G76</f>
        <v>3</v>
      </c>
      <c r="H77" s="60" t="str">
        <f>IF(H28="","",H28)</f>
        <v/>
      </c>
    </row>
    <row r="78" spans="2:9" ht="17.100000000000001" customHeight="1">
      <c r="F78" s="59" t="s">
        <v>168</v>
      </c>
      <c r="G78" s="37">
        <f t="shared" si="19"/>
        <v>4</v>
      </c>
      <c r="H78" s="60" t="str">
        <f>IF(H35="","",H35)</f>
        <v/>
      </c>
    </row>
    <row r="79" spans="2:9" ht="17.100000000000001" customHeight="1">
      <c r="F79" s="59" t="s">
        <v>168</v>
      </c>
      <c r="G79" s="37">
        <f t="shared" si="19"/>
        <v>5</v>
      </c>
      <c r="H79" s="60" t="str">
        <f>IF(H42="","",H42)</f>
        <v/>
      </c>
    </row>
    <row r="80" spans="2:9" ht="17.100000000000001" customHeight="1">
      <c r="F80" s="59" t="s">
        <v>168</v>
      </c>
      <c r="G80" s="37">
        <f t="shared" si="19"/>
        <v>6</v>
      </c>
      <c r="H80" s="60" t="str">
        <f>IF(H48="","",H48)</f>
        <v/>
      </c>
    </row>
    <row r="81" spans="3:9" ht="17.100000000000001" customHeight="1">
      <c r="F81" s="59" t="s">
        <v>168</v>
      </c>
      <c r="G81" s="37">
        <f t="shared" si="19"/>
        <v>7</v>
      </c>
      <c r="H81" s="60" t="str">
        <f>IF(H55="","",H55)</f>
        <v/>
      </c>
    </row>
    <row r="82" spans="3:9" ht="17.100000000000001" customHeight="1">
      <c r="F82" s="59" t="s">
        <v>168</v>
      </c>
      <c r="G82" s="37">
        <f t="shared" si="19"/>
        <v>8</v>
      </c>
      <c r="H82" s="60" t="str">
        <f>IF(H61="","",H61)</f>
        <v/>
      </c>
    </row>
    <row r="83" spans="3:9" ht="17.100000000000001" customHeight="1">
      <c r="F83" s="59" t="s">
        <v>168</v>
      </c>
      <c r="G83" s="37">
        <f t="shared" si="19"/>
        <v>9</v>
      </c>
      <c r="H83" s="60" t="str">
        <f>IF(H67="","",H67)</f>
        <v/>
      </c>
    </row>
    <row r="84" spans="3:9" ht="17.100000000000001" customHeight="1">
      <c r="F84" s="59" t="s">
        <v>168</v>
      </c>
      <c r="G84" s="37">
        <f t="shared" si="19"/>
        <v>10</v>
      </c>
      <c r="H84" s="60" t="str">
        <f>IF(H72="","",H72)</f>
        <v/>
      </c>
    </row>
    <row r="85" spans="3:9" ht="17.100000000000001" customHeight="1">
      <c r="G85" s="51" t="s">
        <v>169</v>
      </c>
      <c r="H85" s="60">
        <f>SUM(H75:H84)</f>
        <v>0</v>
      </c>
      <c r="I85" s="61" t="str">
        <f>IF(H85=0,"",IF(H85&lt;16,"Not qualified",IF(H85&lt;25,"Level C",IF(H85&lt;32,"Level B","Level A"))))</f>
        <v/>
      </c>
    </row>
    <row r="86" spans="3:9" ht="17.100000000000001" customHeight="1">
      <c r="G86" s="51"/>
      <c r="H86" s="62"/>
    </row>
    <row r="87" spans="3:9" ht="17.100000000000001" customHeight="1">
      <c r="C87" s="63" t="s">
        <v>247</v>
      </c>
    </row>
    <row r="88" spans="3:9" ht="17.100000000000001" customHeight="1"/>
    <row r="89" spans="3:9" ht="17.100000000000001" customHeight="1"/>
    <row r="90" spans="3:9" ht="17.100000000000001" customHeight="1"/>
    <row r="91" spans="3:9" ht="17.100000000000001" customHeight="1"/>
    <row r="92" spans="3:9" ht="17.100000000000001" customHeight="1"/>
    <row r="93" spans="3:9" ht="17.100000000000001" customHeight="1"/>
    <row r="94" spans="3:9" ht="17.100000000000001" customHeight="1"/>
    <row r="95" spans="3:9" ht="17.100000000000001" customHeight="1"/>
    <row r="96" spans="3:9"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7.100000000000001" customHeight="1"/>
    <row r="108" ht="17.100000000000001" customHeight="1"/>
    <row r="109" ht="17.100000000000001" customHeight="1"/>
    <row r="110" ht="17.100000000000001" customHeight="1"/>
    <row r="111" ht="17.100000000000001" customHeight="1"/>
    <row r="112" ht="17.100000000000001" customHeight="1"/>
    <row r="113" ht="17.100000000000001" customHeight="1"/>
    <row r="114" ht="17.100000000000001" customHeight="1"/>
    <row r="115" ht="17.100000000000001" customHeight="1"/>
    <row r="116" ht="17.100000000000001" customHeight="1"/>
    <row r="117" ht="17.100000000000001" customHeight="1"/>
    <row r="118" ht="17.100000000000001" customHeight="1"/>
    <row r="119" ht="17.100000000000001" customHeight="1"/>
    <row r="120" ht="17.100000000000001" customHeight="1"/>
    <row r="121" ht="17.100000000000001" customHeight="1"/>
  </sheetData>
  <mergeCells count="15">
    <mergeCell ref="E3:G3"/>
    <mergeCell ref="B5:B6"/>
    <mergeCell ref="C5:C6"/>
    <mergeCell ref="D5:G5"/>
    <mergeCell ref="H5:I5"/>
    <mergeCell ref="C57:G57"/>
    <mergeCell ref="C63:G63"/>
    <mergeCell ref="C69:G69"/>
    <mergeCell ref="C15:G15"/>
    <mergeCell ref="C22:G22"/>
    <mergeCell ref="C30:G30"/>
    <mergeCell ref="C37:G37"/>
    <mergeCell ref="C44:G44"/>
    <mergeCell ref="C50:G50"/>
    <mergeCell ref="C7:G7"/>
  </mergeCells>
  <conditionalFormatting sqref="H86">
    <cfRule type="cellIs" dxfId="1" priority="1" operator="equal">
      <formula>"Yes"</formula>
    </cfRule>
    <cfRule type="cellIs" dxfId="0" priority="2" operator="equal">
      <formula>"No"</formula>
    </cfRule>
  </conditionalFormatting>
  <dataValidations count="1">
    <dataValidation type="whole" allowBlank="1" showInputMessage="1" showErrorMessage="1" sqref="H64:H66 H16:H19 H58:H60 H23:H27 H31:H34 H38:H41 H8:H12 H51:H54 H45:H47 H70:H71" xr:uid="{D09019B0-C629-47AC-A22F-6FFCCEC494DC}">
      <formula1>1</formula1>
      <formula2>4</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3BB12-BF24-474A-902C-98BFAD2ECCFB}">
  <dimension ref="B2:I119"/>
  <sheetViews>
    <sheetView workbookViewId="0">
      <selection activeCell="E3" sqref="E3:G3"/>
    </sheetView>
  </sheetViews>
  <sheetFormatPr defaultColWidth="11" defaultRowHeight="12.75"/>
  <cols>
    <col min="1" max="1" width="2.85546875" style="38" customWidth="1"/>
    <col min="2" max="2" width="5.85546875" style="37" customWidth="1"/>
    <col min="3" max="3" width="41.42578125" style="38" customWidth="1"/>
    <col min="4" max="7" width="10.5703125" style="38" customWidth="1"/>
    <col min="8" max="8" width="9" style="37" customWidth="1"/>
    <col min="9" max="9" width="60.85546875" style="39" customWidth="1"/>
    <col min="10" max="16384" width="11" style="38"/>
  </cols>
  <sheetData>
    <row r="2" spans="2:9" s="31" customFormat="1" ht="20.100000000000001" customHeight="1">
      <c r="B2" s="30"/>
      <c r="C2" s="31" t="s">
        <v>246</v>
      </c>
      <c r="D2" s="32"/>
      <c r="E2" s="3" t="s">
        <v>0</v>
      </c>
      <c r="F2" s="33"/>
      <c r="G2" s="32"/>
      <c r="H2" s="32"/>
      <c r="I2" s="34"/>
    </row>
    <row r="3" spans="2:9" s="31" customFormat="1" ht="20.100000000000001" customHeight="1">
      <c r="B3" s="30"/>
      <c r="C3" s="35" t="s">
        <v>170</v>
      </c>
      <c r="D3" s="32"/>
      <c r="E3" s="89">
        <f>'Representative Sample'!D3</f>
        <v>0</v>
      </c>
      <c r="F3" s="89"/>
      <c r="G3" s="89"/>
      <c r="H3" s="36" t="str">
        <f>IF(LEN(E3)&lt;2,"Please enter your name in Representative Sample worksheet","")</f>
        <v>Please enter your name in Representative Sample worksheet</v>
      </c>
    </row>
    <row r="4" spans="2:9" ht="15" customHeight="1"/>
    <row r="5" spans="2:9" s="40" customFormat="1" ht="21.95" customHeight="1">
      <c r="B5" s="90" t="s">
        <v>32</v>
      </c>
      <c r="C5" s="90" t="s">
        <v>33</v>
      </c>
      <c r="D5" s="92" t="s">
        <v>34</v>
      </c>
      <c r="E5" s="92"/>
      <c r="F5" s="92"/>
      <c r="G5" s="92"/>
      <c r="H5" s="84" t="s">
        <v>171</v>
      </c>
      <c r="I5" s="85"/>
    </row>
    <row r="6" spans="2:9" s="40" customFormat="1" ht="30" customHeight="1">
      <c r="B6" s="91"/>
      <c r="C6" s="91"/>
      <c r="D6" s="41" t="s">
        <v>36</v>
      </c>
      <c r="E6" s="41" t="s">
        <v>37</v>
      </c>
      <c r="F6" s="41" t="s">
        <v>38</v>
      </c>
      <c r="G6" s="41" t="s">
        <v>39</v>
      </c>
      <c r="H6" s="42" t="s">
        <v>40</v>
      </c>
      <c r="I6" s="43" t="s">
        <v>41</v>
      </c>
    </row>
    <row r="7" spans="2:9" ht="39.950000000000003" customHeight="1">
      <c r="B7" s="44">
        <v>1</v>
      </c>
      <c r="C7" s="86" t="s">
        <v>42</v>
      </c>
      <c r="D7" s="87"/>
      <c r="E7" s="87"/>
      <c r="F7" s="87"/>
      <c r="G7" s="88"/>
      <c r="I7" s="45"/>
    </row>
    <row r="8" spans="2:9" ht="25.5">
      <c r="B8" s="46">
        <f>B7+0.1</f>
        <v>1.1000000000000001</v>
      </c>
      <c r="C8" s="64" t="s">
        <v>43</v>
      </c>
      <c r="D8" s="65" t="s">
        <v>44</v>
      </c>
      <c r="E8" s="65" t="s">
        <v>45</v>
      </c>
      <c r="F8" s="65" t="s">
        <v>46</v>
      </c>
      <c r="G8" s="65" t="s">
        <v>47</v>
      </c>
      <c r="H8" s="49"/>
      <c r="I8" s="50"/>
    </row>
    <row r="9" spans="2:9" ht="25.5">
      <c r="B9" s="46">
        <f t="shared" ref="B9:B12" si="0">B8+0.1</f>
        <v>1.2000000000000002</v>
      </c>
      <c r="C9" s="66" t="s">
        <v>48</v>
      </c>
      <c r="D9" s="67" t="s">
        <v>49</v>
      </c>
      <c r="E9" s="67" t="s">
        <v>50</v>
      </c>
      <c r="F9" s="67" t="s">
        <v>51</v>
      </c>
      <c r="G9" s="67" t="s">
        <v>52</v>
      </c>
      <c r="H9" s="49"/>
      <c r="I9" s="50"/>
    </row>
    <row r="10" spans="2:9" ht="36">
      <c r="B10" s="46">
        <f t="shared" si="0"/>
        <v>1.3000000000000003</v>
      </c>
      <c r="C10" s="66" t="s">
        <v>53</v>
      </c>
      <c r="D10" s="67" t="s">
        <v>54</v>
      </c>
      <c r="E10" s="67" t="s">
        <v>55</v>
      </c>
      <c r="F10" s="67" t="s">
        <v>56</v>
      </c>
      <c r="G10" s="67" t="s">
        <v>57</v>
      </c>
      <c r="H10" s="49"/>
      <c r="I10" s="50"/>
    </row>
    <row r="11" spans="2:9" ht="25.5">
      <c r="B11" s="46">
        <f t="shared" si="0"/>
        <v>1.4000000000000004</v>
      </c>
      <c r="C11" s="66" t="s">
        <v>58</v>
      </c>
      <c r="D11" s="67" t="s">
        <v>59</v>
      </c>
      <c r="E11" s="67" t="s">
        <v>60</v>
      </c>
      <c r="F11" s="67" t="s">
        <v>61</v>
      </c>
      <c r="G11" s="67" t="s">
        <v>62</v>
      </c>
      <c r="H11" s="49"/>
      <c r="I11" s="50"/>
    </row>
    <row r="12" spans="2:9" ht="24">
      <c r="B12" s="46">
        <f t="shared" si="0"/>
        <v>1.5000000000000004</v>
      </c>
      <c r="C12" s="47" t="s">
        <v>172</v>
      </c>
      <c r="D12" s="68" t="s">
        <v>173</v>
      </c>
      <c r="E12" s="68" t="s">
        <v>174</v>
      </c>
      <c r="F12" s="68" t="s">
        <v>175</v>
      </c>
      <c r="G12" s="68" t="s">
        <v>176</v>
      </c>
      <c r="H12" s="49"/>
      <c r="I12" s="50"/>
    </row>
    <row r="13" spans="2:9" s="51" customFormat="1" ht="24" customHeight="1">
      <c r="G13" s="51" t="s">
        <v>68</v>
      </c>
      <c r="H13" s="52" t="str">
        <f t="shared" ref="H13" si="1">IF(SUM(H8:H12)=0,"",ROUNDDOWN(AVERAGE(H8:H12),1))</f>
        <v/>
      </c>
      <c r="I13" s="53"/>
    </row>
    <row r="14" spans="2:9">
      <c r="C14" s="39"/>
      <c r="D14" s="54"/>
      <c r="E14" s="54"/>
      <c r="F14" s="54"/>
      <c r="G14" s="54"/>
    </row>
    <row r="15" spans="2:9" ht="63.95" customHeight="1">
      <c r="B15" s="44">
        <v>2</v>
      </c>
      <c r="C15" s="86" t="s">
        <v>69</v>
      </c>
      <c r="D15" s="87"/>
      <c r="E15" s="87"/>
      <c r="F15" s="87"/>
      <c r="G15" s="88"/>
    </row>
    <row r="16" spans="2:9">
      <c r="B16" s="46">
        <f t="shared" ref="B16:B18" si="2">B15+0.1</f>
        <v>2.1</v>
      </c>
      <c r="C16" s="47" t="s">
        <v>177</v>
      </c>
      <c r="D16" s="55" t="s">
        <v>178</v>
      </c>
      <c r="E16" s="55" t="s">
        <v>179</v>
      </c>
      <c r="F16" s="55" t="s">
        <v>180</v>
      </c>
      <c r="G16" s="55" t="s">
        <v>181</v>
      </c>
      <c r="H16" s="49"/>
      <c r="I16" s="50"/>
    </row>
    <row r="17" spans="2:9">
      <c r="B17" s="46">
        <f t="shared" si="2"/>
        <v>2.2000000000000002</v>
      </c>
      <c r="C17" s="47" t="s">
        <v>182</v>
      </c>
      <c r="D17" s="55" t="s">
        <v>71</v>
      </c>
      <c r="E17" s="55" t="s">
        <v>72</v>
      </c>
      <c r="F17" s="55" t="s">
        <v>73</v>
      </c>
      <c r="G17" s="55" t="s">
        <v>74</v>
      </c>
      <c r="H17" s="49"/>
      <c r="I17" s="50"/>
    </row>
    <row r="18" spans="2:9" ht="25.5">
      <c r="B18" s="46">
        <f t="shared" si="2"/>
        <v>2.3000000000000003</v>
      </c>
      <c r="C18" s="47" t="s">
        <v>183</v>
      </c>
      <c r="D18" s="55" t="s">
        <v>82</v>
      </c>
      <c r="E18" s="55" t="s">
        <v>83</v>
      </c>
      <c r="F18" s="55" t="s">
        <v>84</v>
      </c>
      <c r="G18" s="55" t="s">
        <v>85</v>
      </c>
      <c r="H18" s="49"/>
      <c r="I18" s="50"/>
    </row>
    <row r="19" spans="2:9" s="51" customFormat="1" ht="24" customHeight="1">
      <c r="G19" s="51" t="s">
        <v>68</v>
      </c>
      <c r="H19" s="52" t="str">
        <f t="shared" ref="H19" si="3">IF(SUM(H16:H18)=0,"",ROUNDDOWN(AVERAGE(H16:H18),1))</f>
        <v/>
      </c>
      <c r="I19" s="53"/>
    </row>
    <row r="20" spans="2:9">
      <c r="C20" s="39"/>
      <c r="D20" s="54"/>
      <c r="E20" s="54"/>
      <c r="F20" s="54"/>
      <c r="G20" s="54"/>
    </row>
    <row r="21" spans="2:9" ht="63.95" customHeight="1">
      <c r="B21" s="44">
        <v>3</v>
      </c>
      <c r="C21" s="86" t="s">
        <v>86</v>
      </c>
      <c r="D21" s="87"/>
      <c r="E21" s="87"/>
      <c r="F21" s="87"/>
      <c r="G21" s="88"/>
    </row>
    <row r="22" spans="2:9" ht="25.5">
      <c r="B22" s="46">
        <f>B21+0.1</f>
        <v>3.1</v>
      </c>
      <c r="C22" s="56" t="s">
        <v>87</v>
      </c>
      <c r="D22" s="55" t="s">
        <v>83</v>
      </c>
      <c r="E22" s="55" t="s">
        <v>88</v>
      </c>
      <c r="F22" s="55" t="s">
        <v>84</v>
      </c>
      <c r="G22" s="55" t="s">
        <v>85</v>
      </c>
      <c r="H22" s="49"/>
      <c r="I22" s="50"/>
    </row>
    <row r="23" spans="2:9" ht="25.5">
      <c r="B23" s="46">
        <f t="shared" ref="B23:B26" si="4">B22+0.1</f>
        <v>3.2</v>
      </c>
      <c r="C23" s="47" t="s">
        <v>89</v>
      </c>
      <c r="D23" s="55" t="s">
        <v>83</v>
      </c>
      <c r="E23" s="55" t="s">
        <v>88</v>
      </c>
      <c r="F23" s="55" t="s">
        <v>84</v>
      </c>
      <c r="G23" s="55" t="s">
        <v>85</v>
      </c>
      <c r="H23" s="49"/>
      <c r="I23" s="50"/>
    </row>
    <row r="24" spans="2:9">
      <c r="B24" s="46">
        <f t="shared" si="4"/>
        <v>3.3000000000000003</v>
      </c>
      <c r="C24" s="47" t="s">
        <v>90</v>
      </c>
      <c r="D24" s="55" t="s">
        <v>91</v>
      </c>
      <c r="E24" s="55" t="s">
        <v>92</v>
      </c>
      <c r="F24" s="55" t="s">
        <v>93</v>
      </c>
      <c r="G24" s="55" t="s">
        <v>94</v>
      </c>
      <c r="H24" s="49"/>
      <c r="I24" s="50"/>
    </row>
    <row r="25" spans="2:9" ht="25.5">
      <c r="B25" s="46">
        <f t="shared" si="4"/>
        <v>3.4000000000000004</v>
      </c>
      <c r="C25" s="47" t="s">
        <v>95</v>
      </c>
      <c r="D25" s="55" t="s">
        <v>83</v>
      </c>
      <c r="E25" s="55" t="s">
        <v>88</v>
      </c>
      <c r="F25" s="55" t="s">
        <v>84</v>
      </c>
      <c r="G25" s="55" t="s">
        <v>85</v>
      </c>
      <c r="H25" s="49"/>
      <c r="I25" s="50"/>
    </row>
    <row r="26" spans="2:9" ht="38.25">
      <c r="B26" s="46">
        <f t="shared" si="4"/>
        <v>3.5000000000000004</v>
      </c>
      <c r="C26" s="47" t="s">
        <v>184</v>
      </c>
      <c r="D26" s="55" t="s">
        <v>97</v>
      </c>
      <c r="E26" s="55" t="s">
        <v>98</v>
      </c>
      <c r="F26" s="55" t="s">
        <v>99</v>
      </c>
      <c r="G26" s="55" t="s">
        <v>100</v>
      </c>
      <c r="H26" s="49"/>
      <c r="I26" s="50"/>
    </row>
    <row r="27" spans="2:9" s="51" customFormat="1" ht="24" customHeight="1">
      <c r="G27" s="51" t="s">
        <v>68</v>
      </c>
      <c r="H27" s="52" t="str">
        <f t="shared" ref="H27" si="5">IF(SUM(H22:H26)=0,"",ROUNDDOWN(AVERAGE(H22:H26),1))</f>
        <v/>
      </c>
      <c r="I27" s="53"/>
    </row>
    <row r="28" spans="2:9">
      <c r="C28" s="39"/>
      <c r="D28" s="54"/>
      <c r="E28" s="54"/>
      <c r="F28" s="54"/>
      <c r="G28" s="54"/>
    </row>
    <row r="29" spans="2:9" ht="42.95" customHeight="1">
      <c r="B29" s="44">
        <v>4</v>
      </c>
      <c r="C29" s="86" t="s">
        <v>101</v>
      </c>
      <c r="D29" s="87"/>
      <c r="E29" s="87"/>
      <c r="F29" s="87"/>
      <c r="G29" s="88"/>
    </row>
    <row r="30" spans="2:9">
      <c r="B30" s="46">
        <f>B29+0.1</f>
        <v>4.0999999999999996</v>
      </c>
      <c r="C30" s="47" t="s">
        <v>185</v>
      </c>
      <c r="D30" s="55" t="s">
        <v>186</v>
      </c>
      <c r="E30" s="55" t="s">
        <v>187</v>
      </c>
      <c r="F30" s="55" t="s">
        <v>93</v>
      </c>
      <c r="G30" s="55" t="s">
        <v>181</v>
      </c>
      <c r="H30" s="49"/>
      <c r="I30" s="50"/>
    </row>
    <row r="31" spans="2:9" ht="25.5">
      <c r="B31" s="46">
        <f t="shared" ref="B31:B32" si="6">B30+0.1</f>
        <v>4.1999999999999993</v>
      </c>
      <c r="C31" s="47" t="s">
        <v>188</v>
      </c>
      <c r="D31" s="55" t="s">
        <v>108</v>
      </c>
      <c r="E31" s="55" t="s">
        <v>71</v>
      </c>
      <c r="F31" s="55" t="s">
        <v>109</v>
      </c>
      <c r="G31" s="55" t="s">
        <v>110</v>
      </c>
      <c r="H31" s="49"/>
      <c r="I31" s="50"/>
    </row>
    <row r="32" spans="2:9">
      <c r="B32" s="46">
        <f t="shared" si="6"/>
        <v>4.2999999999999989</v>
      </c>
      <c r="C32" s="47" t="s">
        <v>112</v>
      </c>
      <c r="D32" s="55" t="s">
        <v>79</v>
      </c>
      <c r="E32" s="55" t="s">
        <v>99</v>
      </c>
      <c r="F32" s="55" t="s">
        <v>78</v>
      </c>
      <c r="G32" s="55" t="s">
        <v>113</v>
      </c>
      <c r="H32" s="49"/>
      <c r="I32" s="50"/>
    </row>
    <row r="33" spans="2:9" s="51" customFormat="1" ht="24" customHeight="1">
      <c r="G33" s="51" t="s">
        <v>68</v>
      </c>
      <c r="H33" s="52" t="str">
        <f>IF(SUM(H30:H32)=0,"",ROUNDDOWN(AVERAGE(H30:H32),1))</f>
        <v/>
      </c>
      <c r="I33" s="53"/>
    </row>
    <row r="34" spans="2:9">
      <c r="C34" s="39"/>
      <c r="D34" s="54"/>
      <c r="E34" s="54"/>
      <c r="F34" s="54"/>
      <c r="G34" s="54"/>
    </row>
    <row r="35" spans="2:9" ht="90.95" customHeight="1">
      <c r="B35" s="44">
        <v>5</v>
      </c>
      <c r="C35" s="86" t="s">
        <v>114</v>
      </c>
      <c r="D35" s="87"/>
      <c r="E35" s="87"/>
      <c r="F35" s="87"/>
      <c r="G35" s="88"/>
    </row>
    <row r="36" spans="2:9" ht="25.5">
      <c r="B36" s="46">
        <f>B35+0.1</f>
        <v>5.0999999999999996</v>
      </c>
      <c r="C36" s="47" t="s">
        <v>189</v>
      </c>
      <c r="D36" s="55" t="s">
        <v>116</v>
      </c>
      <c r="E36" s="55" t="s">
        <v>117</v>
      </c>
      <c r="F36" s="55" t="s">
        <v>118</v>
      </c>
      <c r="G36" s="55" t="s">
        <v>119</v>
      </c>
      <c r="H36" s="49"/>
      <c r="I36" s="50"/>
    </row>
    <row r="37" spans="2:9" ht="25.5">
      <c r="B37" s="46">
        <f t="shared" ref="B37:B39" si="7">B36+0.1</f>
        <v>5.1999999999999993</v>
      </c>
      <c r="C37" s="47" t="s">
        <v>190</v>
      </c>
      <c r="D37" s="55" t="s">
        <v>121</v>
      </c>
      <c r="E37" s="55" t="s">
        <v>99</v>
      </c>
      <c r="F37" s="55" t="s">
        <v>79</v>
      </c>
      <c r="G37" s="55" t="s">
        <v>122</v>
      </c>
      <c r="H37" s="49"/>
      <c r="I37" s="50"/>
    </row>
    <row r="38" spans="2:9" ht="25.5">
      <c r="B38" s="46">
        <f t="shared" si="7"/>
        <v>5.2999999999999989</v>
      </c>
      <c r="C38" s="47" t="s">
        <v>123</v>
      </c>
      <c r="D38" s="55" t="s">
        <v>124</v>
      </c>
      <c r="E38" s="55" t="s">
        <v>125</v>
      </c>
      <c r="F38" s="55" t="s">
        <v>126</v>
      </c>
      <c r="G38" s="55" t="s">
        <v>127</v>
      </c>
      <c r="H38" s="49"/>
      <c r="I38" s="50"/>
    </row>
    <row r="39" spans="2:9">
      <c r="B39" s="46">
        <f t="shared" si="7"/>
        <v>5.3999999999999986</v>
      </c>
      <c r="C39" s="47" t="s">
        <v>128</v>
      </c>
      <c r="D39" s="55" t="s">
        <v>129</v>
      </c>
      <c r="E39" s="55" t="s">
        <v>130</v>
      </c>
      <c r="F39" s="55" t="s">
        <v>131</v>
      </c>
      <c r="G39" s="55" t="s">
        <v>132</v>
      </c>
      <c r="H39" s="49"/>
      <c r="I39" s="50"/>
    </row>
    <row r="40" spans="2:9" s="51" customFormat="1" ht="24" customHeight="1">
      <c r="G40" s="51" t="s">
        <v>68</v>
      </c>
      <c r="H40" s="52" t="str">
        <f t="shared" ref="H40" si="8">IF(SUM(H36:H39)=0,"",ROUNDDOWN(AVERAGE(H36:H39),1))</f>
        <v/>
      </c>
      <c r="I40" s="53"/>
    </row>
    <row r="41" spans="2:9">
      <c r="C41" s="39"/>
      <c r="D41" s="54"/>
      <c r="E41" s="54"/>
      <c r="F41" s="54"/>
      <c r="G41" s="54"/>
    </row>
    <row r="42" spans="2:9" ht="53.1" customHeight="1">
      <c r="B42" s="44">
        <v>6</v>
      </c>
      <c r="C42" s="86" t="s">
        <v>133</v>
      </c>
      <c r="D42" s="87"/>
      <c r="E42" s="87"/>
      <c r="F42" s="87"/>
      <c r="G42" s="88"/>
    </row>
    <row r="43" spans="2:9" ht="25.5">
      <c r="B43" s="46">
        <f>B42+0.1</f>
        <v>6.1</v>
      </c>
      <c r="C43" s="47" t="s">
        <v>191</v>
      </c>
      <c r="D43" s="55" t="s">
        <v>135</v>
      </c>
      <c r="E43" s="55" t="s">
        <v>136</v>
      </c>
      <c r="F43" s="55" t="s">
        <v>137</v>
      </c>
      <c r="G43" s="55" t="s">
        <v>138</v>
      </c>
      <c r="H43" s="49"/>
      <c r="I43" s="50"/>
    </row>
    <row r="44" spans="2:9" ht="25.5">
      <c r="B44" s="46">
        <f t="shared" ref="B44:B45" si="9">B43+0.1</f>
        <v>6.1999999999999993</v>
      </c>
      <c r="C44" s="47" t="s">
        <v>192</v>
      </c>
      <c r="D44" s="55" t="s">
        <v>135</v>
      </c>
      <c r="E44" s="55" t="s">
        <v>136</v>
      </c>
      <c r="F44" s="55" t="s">
        <v>137</v>
      </c>
      <c r="G44" s="55" t="s">
        <v>138</v>
      </c>
      <c r="H44" s="49"/>
      <c r="I44" s="50"/>
    </row>
    <row r="45" spans="2:9" ht="25.5">
      <c r="B45" s="46">
        <f t="shared" si="9"/>
        <v>6.2999999999999989</v>
      </c>
      <c r="C45" s="47" t="s">
        <v>193</v>
      </c>
      <c r="D45" s="55" t="s">
        <v>108</v>
      </c>
      <c r="E45" s="55" t="s">
        <v>141</v>
      </c>
      <c r="F45" s="55" t="s">
        <v>142</v>
      </c>
      <c r="G45" s="55" t="s">
        <v>143</v>
      </c>
      <c r="H45" s="49"/>
      <c r="I45" s="50"/>
    </row>
    <row r="46" spans="2:9" s="51" customFormat="1" ht="24" customHeight="1">
      <c r="G46" s="51" t="s">
        <v>68</v>
      </c>
      <c r="H46" s="52" t="str">
        <f t="shared" ref="H46" si="10">IF(SUM(H43:H45)=0,"",ROUNDDOWN(AVERAGE(H43:H45),1))</f>
        <v/>
      </c>
      <c r="I46" s="53"/>
    </row>
    <row r="47" spans="2:9">
      <c r="C47" s="39"/>
      <c r="D47" s="54"/>
      <c r="E47" s="54"/>
      <c r="F47" s="54"/>
      <c r="G47" s="54"/>
    </row>
    <row r="48" spans="2:9" ht="54" customHeight="1">
      <c r="B48" s="44">
        <v>7</v>
      </c>
      <c r="C48" s="86" t="s">
        <v>144</v>
      </c>
      <c r="D48" s="87"/>
      <c r="E48" s="87"/>
      <c r="F48" s="87"/>
      <c r="G48" s="88"/>
    </row>
    <row r="49" spans="2:9" ht="25.5">
      <c r="B49" s="46">
        <f>B48+0.1</f>
        <v>7.1</v>
      </c>
      <c r="C49" s="47" t="s">
        <v>145</v>
      </c>
      <c r="D49" s="55">
        <v>1</v>
      </c>
      <c r="E49" s="55">
        <v>2</v>
      </c>
      <c r="F49" s="55" t="s">
        <v>146</v>
      </c>
      <c r="G49" s="55" t="s">
        <v>147</v>
      </c>
      <c r="H49" s="49"/>
      <c r="I49" s="50"/>
    </row>
    <row r="50" spans="2:9" ht="25.5">
      <c r="B50" s="46">
        <f t="shared" ref="B50:B52" si="11">B49+0.1</f>
        <v>7.1999999999999993</v>
      </c>
      <c r="C50" s="47" t="s">
        <v>148</v>
      </c>
      <c r="D50" s="55">
        <v>1</v>
      </c>
      <c r="E50" s="55">
        <v>2</v>
      </c>
      <c r="F50" s="55" t="s">
        <v>146</v>
      </c>
      <c r="G50" s="55" t="s">
        <v>147</v>
      </c>
      <c r="H50" s="49"/>
      <c r="I50" s="50"/>
    </row>
    <row r="51" spans="2:9">
      <c r="B51" s="46">
        <f t="shared" si="11"/>
        <v>7.2999999999999989</v>
      </c>
      <c r="C51" s="47" t="s">
        <v>149</v>
      </c>
      <c r="D51" s="55">
        <v>1</v>
      </c>
      <c r="E51" s="55">
        <v>2</v>
      </c>
      <c r="F51" s="55" t="s">
        <v>146</v>
      </c>
      <c r="G51" s="55" t="s">
        <v>147</v>
      </c>
      <c r="H51" s="49"/>
      <c r="I51" s="50"/>
    </row>
    <row r="52" spans="2:9" ht="25.5">
      <c r="B52" s="46">
        <f t="shared" si="11"/>
        <v>7.3999999999999986</v>
      </c>
      <c r="C52" s="47" t="s">
        <v>150</v>
      </c>
      <c r="D52" s="55">
        <v>1</v>
      </c>
      <c r="E52" s="55">
        <v>2</v>
      </c>
      <c r="F52" s="55" t="s">
        <v>194</v>
      </c>
      <c r="G52" s="55" t="s">
        <v>151</v>
      </c>
      <c r="H52" s="49"/>
      <c r="I52" s="50"/>
    </row>
    <row r="53" spans="2:9" s="51" customFormat="1" ht="24" customHeight="1">
      <c r="G53" s="51" t="s">
        <v>68</v>
      </c>
      <c r="H53" s="52" t="str">
        <f t="shared" ref="H53" si="12">IF(SUM(H49:H52)=0,"",ROUNDDOWN(AVERAGE(H49:H52),1))</f>
        <v/>
      </c>
      <c r="I53" s="53"/>
    </row>
    <row r="54" spans="2:9">
      <c r="C54" s="39"/>
      <c r="D54" s="54"/>
      <c r="E54" s="54"/>
      <c r="F54" s="54"/>
      <c r="G54" s="54"/>
    </row>
    <row r="55" spans="2:9" ht="66.95" customHeight="1">
      <c r="B55" s="44">
        <v>8</v>
      </c>
      <c r="C55" s="86" t="s">
        <v>152</v>
      </c>
      <c r="D55" s="87"/>
      <c r="E55" s="87"/>
      <c r="F55" s="87"/>
      <c r="G55" s="88"/>
    </row>
    <row r="56" spans="2:9" ht="25.5">
      <c r="B56" s="46">
        <f>B55+0.1</f>
        <v>8.1</v>
      </c>
      <c r="C56" s="47" t="s">
        <v>195</v>
      </c>
      <c r="D56" s="55" t="s">
        <v>91</v>
      </c>
      <c r="E56" s="55" t="s">
        <v>92</v>
      </c>
      <c r="F56" s="55" t="s">
        <v>93</v>
      </c>
      <c r="G56" s="55" t="s">
        <v>94</v>
      </c>
      <c r="H56" s="49"/>
      <c r="I56" s="50"/>
    </row>
    <row r="57" spans="2:9" ht="25.5">
      <c r="B57" s="46">
        <f t="shared" ref="B57:B58" si="13">B56+0.1</f>
        <v>8.1999999999999993</v>
      </c>
      <c r="C57" s="47" t="s">
        <v>196</v>
      </c>
      <c r="D57" s="55" t="s">
        <v>155</v>
      </c>
      <c r="E57" s="55" t="s">
        <v>156</v>
      </c>
      <c r="F57" s="55" t="s">
        <v>157</v>
      </c>
      <c r="G57" s="55" t="s">
        <v>158</v>
      </c>
      <c r="H57" s="49"/>
      <c r="I57" s="50"/>
    </row>
    <row r="58" spans="2:9" ht="36">
      <c r="B58" s="46">
        <f t="shared" si="13"/>
        <v>8.2999999999999989</v>
      </c>
      <c r="C58" s="47" t="s">
        <v>197</v>
      </c>
      <c r="D58" s="48" t="s">
        <v>54</v>
      </c>
      <c r="E58" s="48" t="s">
        <v>55</v>
      </c>
      <c r="F58" s="48" t="s">
        <v>56</v>
      </c>
      <c r="G58" s="48" t="s">
        <v>57</v>
      </c>
      <c r="H58" s="49"/>
      <c r="I58" s="50"/>
    </row>
    <row r="59" spans="2:9" s="51" customFormat="1" ht="24" customHeight="1">
      <c r="G59" s="51" t="s">
        <v>68</v>
      </c>
      <c r="H59" s="52" t="str">
        <f t="shared" ref="H59" si="14">IF(SUM(H56:H58)=0,"",ROUNDDOWN(AVERAGE(H56:H58),1))</f>
        <v/>
      </c>
      <c r="I59" s="53"/>
    </row>
    <row r="60" spans="2:9">
      <c r="C60" s="39"/>
      <c r="D60" s="54"/>
      <c r="E60" s="54"/>
      <c r="F60" s="54"/>
      <c r="G60" s="54"/>
    </row>
    <row r="61" spans="2:9" ht="65.099999999999994" customHeight="1">
      <c r="B61" s="44">
        <v>9</v>
      </c>
      <c r="C61" s="86" t="s">
        <v>160</v>
      </c>
      <c r="D61" s="87"/>
      <c r="E61" s="87"/>
      <c r="F61" s="87"/>
      <c r="G61" s="88"/>
    </row>
    <row r="62" spans="2:9">
      <c r="B62" s="46">
        <f>B61+0.1</f>
        <v>9.1</v>
      </c>
      <c r="C62" s="47" t="s">
        <v>198</v>
      </c>
      <c r="D62" s="55" t="s">
        <v>178</v>
      </c>
      <c r="E62" s="55" t="s">
        <v>179</v>
      </c>
      <c r="F62" s="55" t="s">
        <v>180</v>
      </c>
      <c r="G62" s="55" t="s">
        <v>181</v>
      </c>
      <c r="H62" s="49"/>
      <c r="I62" s="50"/>
    </row>
    <row r="63" spans="2:9" ht="25.5">
      <c r="B63" s="46">
        <f t="shared" ref="B63:B64" si="15">B62+0.1</f>
        <v>9.1999999999999993</v>
      </c>
      <c r="C63" s="47" t="s">
        <v>199</v>
      </c>
      <c r="D63" s="55" t="s">
        <v>80</v>
      </c>
      <c r="E63" s="55" t="s">
        <v>79</v>
      </c>
      <c r="F63" s="55" t="s">
        <v>78</v>
      </c>
      <c r="G63" s="55" t="s">
        <v>77</v>
      </c>
      <c r="H63" s="49"/>
      <c r="I63" s="50"/>
    </row>
    <row r="64" spans="2:9" ht="25.5">
      <c r="B64" s="46">
        <f t="shared" si="15"/>
        <v>9.2999999999999989</v>
      </c>
      <c r="C64" s="47" t="s">
        <v>200</v>
      </c>
      <c r="D64" s="55" t="s">
        <v>80</v>
      </c>
      <c r="E64" s="55" t="s">
        <v>79</v>
      </c>
      <c r="F64" s="55" t="s">
        <v>78</v>
      </c>
      <c r="G64" s="55" t="s">
        <v>77</v>
      </c>
      <c r="H64" s="49"/>
      <c r="I64" s="50"/>
    </row>
    <row r="65" spans="2:9" s="51" customFormat="1" ht="24" customHeight="1">
      <c r="G65" s="51" t="s">
        <v>68</v>
      </c>
      <c r="H65" s="52" t="str">
        <f t="shared" ref="H65" si="16">IF(SUM(H62:H64)=0,"",ROUNDDOWN(AVERAGE(H62:H64),1))</f>
        <v/>
      </c>
      <c r="I65" s="53"/>
    </row>
    <row r="66" spans="2:9">
      <c r="C66" s="39"/>
      <c r="D66" s="54"/>
      <c r="E66" s="54"/>
      <c r="F66" s="54"/>
      <c r="G66" s="54"/>
    </row>
    <row r="67" spans="2:9" ht="69" customHeight="1">
      <c r="B67" s="44">
        <v>10</v>
      </c>
      <c r="C67" s="86" t="s">
        <v>164</v>
      </c>
      <c r="D67" s="87"/>
      <c r="E67" s="87"/>
      <c r="F67" s="87"/>
      <c r="G67" s="88"/>
    </row>
    <row r="68" spans="2:9" ht="25.5">
      <c r="B68" s="46">
        <f>B67+0.1</f>
        <v>10.1</v>
      </c>
      <c r="C68" s="47" t="s">
        <v>201</v>
      </c>
      <c r="D68" s="55" t="s">
        <v>80</v>
      </c>
      <c r="E68" s="55" t="s">
        <v>79</v>
      </c>
      <c r="F68" s="55" t="s">
        <v>78</v>
      </c>
      <c r="G68" s="55" t="s">
        <v>77</v>
      </c>
      <c r="H68" s="49"/>
      <c r="I68" s="50"/>
    </row>
    <row r="69" spans="2:9" ht="30" customHeight="1">
      <c r="B69" s="46">
        <f>B68+0.1</f>
        <v>10.199999999999999</v>
      </c>
      <c r="C69" s="47" t="s">
        <v>202</v>
      </c>
      <c r="D69" s="55" t="s">
        <v>80</v>
      </c>
      <c r="E69" s="55" t="s">
        <v>79</v>
      </c>
      <c r="F69" s="55" t="s">
        <v>78</v>
      </c>
      <c r="G69" s="55" t="s">
        <v>77</v>
      </c>
      <c r="H69" s="49"/>
      <c r="I69" s="50"/>
    </row>
    <row r="70" spans="2:9" s="51" customFormat="1" ht="24" customHeight="1">
      <c r="G70" s="51" t="s">
        <v>68</v>
      </c>
      <c r="H70" s="52" t="str">
        <f t="shared" ref="H70" si="17">IF(SUM(H68:H69)=0,"",ROUNDDOWN(AVERAGE(H68:H69),1))</f>
        <v/>
      </c>
      <c r="I70" s="53"/>
    </row>
    <row r="71" spans="2:9" ht="17.100000000000001" customHeight="1"/>
    <row r="72" spans="2:9" ht="17.100000000000001" customHeight="1">
      <c r="E72" s="58" t="s">
        <v>167</v>
      </c>
    </row>
    <row r="73" spans="2:9" ht="17.100000000000001" customHeight="1">
      <c r="F73" s="59" t="s">
        <v>168</v>
      </c>
      <c r="G73" s="37">
        <v>1</v>
      </c>
      <c r="H73" s="60" t="str">
        <f>IF(H13="","",H13)</f>
        <v/>
      </c>
    </row>
    <row r="74" spans="2:9" ht="17.100000000000001" customHeight="1">
      <c r="F74" s="59" t="s">
        <v>168</v>
      </c>
      <c r="G74" s="37">
        <f>1+G73</f>
        <v>2</v>
      </c>
      <c r="H74" s="60" t="str">
        <f>IF(H19="","",H19)</f>
        <v/>
      </c>
    </row>
    <row r="75" spans="2:9" ht="17.100000000000001" customHeight="1">
      <c r="F75" s="59" t="s">
        <v>168</v>
      </c>
      <c r="G75" s="37">
        <f t="shared" ref="G75:G82" si="18">1+G74</f>
        <v>3</v>
      </c>
      <c r="H75" s="60" t="str">
        <f>IF(H27="","",H27)</f>
        <v/>
      </c>
    </row>
    <row r="76" spans="2:9" ht="17.100000000000001" customHeight="1">
      <c r="F76" s="59" t="s">
        <v>168</v>
      </c>
      <c r="G76" s="37">
        <f t="shared" si="18"/>
        <v>4</v>
      </c>
      <c r="H76" s="60" t="str">
        <f>IF(H33="","",H33)</f>
        <v/>
      </c>
    </row>
    <row r="77" spans="2:9" ht="17.100000000000001" customHeight="1">
      <c r="F77" s="59" t="s">
        <v>168</v>
      </c>
      <c r="G77" s="37">
        <f t="shared" si="18"/>
        <v>5</v>
      </c>
      <c r="H77" s="60" t="str">
        <f>IF(H40="","",H40)</f>
        <v/>
      </c>
    </row>
    <row r="78" spans="2:9" ht="17.100000000000001" customHeight="1">
      <c r="F78" s="59" t="s">
        <v>168</v>
      </c>
      <c r="G78" s="37">
        <f t="shared" si="18"/>
        <v>6</v>
      </c>
      <c r="H78" s="60" t="str">
        <f>IF(H46="","",H46)</f>
        <v/>
      </c>
    </row>
    <row r="79" spans="2:9" ht="17.100000000000001" customHeight="1">
      <c r="F79" s="59" t="s">
        <v>168</v>
      </c>
      <c r="G79" s="37">
        <f t="shared" si="18"/>
        <v>7</v>
      </c>
      <c r="H79" s="60" t="str">
        <f>IF(H53="","",H53)</f>
        <v/>
      </c>
    </row>
    <row r="80" spans="2:9" ht="17.100000000000001" customHeight="1">
      <c r="F80" s="59" t="s">
        <v>168</v>
      </c>
      <c r="G80" s="37">
        <f t="shared" si="18"/>
        <v>8</v>
      </c>
      <c r="H80" s="60" t="str">
        <f>IF(H59="","",H59)</f>
        <v/>
      </c>
    </row>
    <row r="81" spans="3:9" ht="17.100000000000001" customHeight="1">
      <c r="F81" s="59" t="s">
        <v>168</v>
      </c>
      <c r="G81" s="37">
        <f t="shared" si="18"/>
        <v>9</v>
      </c>
      <c r="H81" s="60" t="str">
        <f>IF(H65="","",H65)</f>
        <v/>
      </c>
    </row>
    <row r="82" spans="3:9" ht="17.100000000000001" customHeight="1">
      <c r="F82" s="59" t="s">
        <v>168</v>
      </c>
      <c r="G82" s="37">
        <f t="shared" si="18"/>
        <v>10</v>
      </c>
      <c r="H82" s="60" t="str">
        <f>IF(H70="","",H70)</f>
        <v/>
      </c>
    </row>
    <row r="83" spans="3:9" ht="17.100000000000001" customHeight="1">
      <c r="G83" s="51" t="s">
        <v>169</v>
      </c>
      <c r="H83" s="60">
        <f>SUM(H73:H82)</f>
        <v>0</v>
      </c>
      <c r="I83" s="61" t="str">
        <f>IF(H83=0,"",IF(H83&lt;16,"Not qualified",IF(H83&lt;25,"Level C",IF(H83&lt;32,"Level B","Level A"))))</f>
        <v/>
      </c>
    </row>
    <row r="84" spans="3:9" ht="17.100000000000001" customHeight="1"/>
    <row r="85" spans="3:9" ht="17.100000000000001" customHeight="1">
      <c r="C85" s="63" t="s">
        <v>247</v>
      </c>
    </row>
    <row r="86" spans="3:9" ht="17.100000000000001" customHeight="1"/>
    <row r="87" spans="3:9" ht="17.100000000000001" customHeight="1"/>
    <row r="88" spans="3:9" ht="17.100000000000001" customHeight="1"/>
    <row r="89" spans="3:9" ht="17.100000000000001" customHeight="1"/>
    <row r="90" spans="3:9" ht="17.100000000000001" customHeight="1"/>
    <row r="91" spans="3:9" ht="17.100000000000001" customHeight="1"/>
    <row r="92" spans="3:9" ht="17.100000000000001" customHeight="1"/>
    <row r="93" spans="3:9" ht="17.100000000000001" customHeight="1"/>
    <row r="94" spans="3:9" ht="17.100000000000001" customHeight="1"/>
    <row r="95" spans="3:9" ht="17.100000000000001" customHeight="1"/>
    <row r="96" spans="3:9" ht="17.100000000000001" customHeight="1"/>
    <row r="97" spans="2:9" ht="17.100000000000001" customHeight="1"/>
    <row r="98" spans="2:9" ht="17.100000000000001" customHeight="1"/>
    <row r="99" spans="2:9" ht="17.100000000000001" customHeight="1"/>
    <row r="100" spans="2:9" s="69" customFormat="1" ht="17.100000000000001" customHeight="1">
      <c r="B100" s="37"/>
      <c r="C100" s="38"/>
      <c r="D100" s="38"/>
      <c r="E100" s="38"/>
      <c r="F100" s="38"/>
      <c r="G100" s="38"/>
      <c r="H100" s="37"/>
      <c r="I100" s="39"/>
    </row>
    <row r="101" spans="2:9" s="69" customFormat="1" ht="17.100000000000001" customHeight="1">
      <c r="B101" s="37"/>
      <c r="C101" s="38"/>
      <c r="D101" s="38"/>
      <c r="E101" s="38"/>
      <c r="F101" s="38"/>
      <c r="G101" s="38"/>
      <c r="H101" s="37"/>
      <c r="I101" s="39"/>
    </row>
    <row r="102" spans="2:9" s="69" customFormat="1" ht="17.100000000000001" customHeight="1">
      <c r="B102" s="37"/>
      <c r="C102" s="38"/>
      <c r="D102" s="38"/>
      <c r="E102" s="38"/>
      <c r="F102" s="38"/>
      <c r="G102" s="38"/>
      <c r="H102" s="37"/>
      <c r="I102" s="39"/>
    </row>
    <row r="103" spans="2:9" s="69" customFormat="1" ht="17.100000000000001" customHeight="1">
      <c r="B103" s="37"/>
      <c r="C103" s="38"/>
      <c r="D103" s="38"/>
      <c r="E103" s="38"/>
      <c r="F103" s="38"/>
      <c r="G103" s="38"/>
      <c r="H103" s="37"/>
      <c r="I103" s="39"/>
    </row>
    <row r="104" spans="2:9" s="69" customFormat="1" ht="17.100000000000001" customHeight="1">
      <c r="B104" s="37"/>
      <c r="C104" s="38"/>
      <c r="D104" s="38"/>
      <c r="E104" s="38"/>
      <c r="F104" s="38"/>
      <c r="G104" s="38"/>
      <c r="H104" s="37"/>
      <c r="I104" s="39"/>
    </row>
    <row r="105" spans="2:9" s="69" customFormat="1" ht="17.100000000000001" customHeight="1">
      <c r="B105" s="37"/>
      <c r="C105" s="38"/>
      <c r="D105" s="38"/>
      <c r="E105" s="38"/>
      <c r="F105" s="38"/>
      <c r="G105" s="38"/>
      <c r="H105" s="37"/>
      <c r="I105" s="39"/>
    </row>
    <row r="106" spans="2:9" s="69" customFormat="1" ht="17.100000000000001" customHeight="1">
      <c r="B106" s="37"/>
      <c r="C106" s="38"/>
      <c r="D106" s="38"/>
      <c r="E106" s="38"/>
      <c r="F106" s="38"/>
      <c r="G106" s="38"/>
      <c r="H106" s="37"/>
      <c r="I106" s="39"/>
    </row>
    <row r="107" spans="2:9" s="69" customFormat="1" ht="17.100000000000001" customHeight="1">
      <c r="B107" s="37"/>
      <c r="C107" s="38"/>
      <c r="D107" s="38"/>
      <c r="E107" s="38"/>
      <c r="F107" s="38"/>
      <c r="G107" s="38"/>
      <c r="H107" s="37"/>
      <c r="I107" s="39"/>
    </row>
    <row r="108" spans="2:9" s="69" customFormat="1" ht="17.100000000000001" customHeight="1">
      <c r="B108" s="37"/>
      <c r="C108" s="38"/>
      <c r="D108" s="38"/>
      <c r="E108" s="38"/>
      <c r="F108" s="38"/>
      <c r="G108" s="38"/>
      <c r="H108" s="37"/>
      <c r="I108" s="39"/>
    </row>
    <row r="109" spans="2:9" s="69" customFormat="1" ht="17.100000000000001" customHeight="1">
      <c r="B109" s="37"/>
      <c r="C109" s="38"/>
      <c r="D109" s="38"/>
      <c r="E109" s="38"/>
      <c r="F109" s="38"/>
      <c r="G109" s="38"/>
      <c r="H109" s="37"/>
      <c r="I109" s="39"/>
    </row>
    <row r="110" spans="2:9" s="69" customFormat="1" ht="17.100000000000001" customHeight="1">
      <c r="B110" s="37"/>
      <c r="C110" s="38"/>
      <c r="D110" s="38"/>
      <c r="E110" s="38"/>
      <c r="F110" s="38"/>
      <c r="G110" s="38"/>
      <c r="H110" s="37"/>
      <c r="I110" s="39"/>
    </row>
    <row r="111" spans="2:9" s="69" customFormat="1" ht="17.100000000000001" customHeight="1">
      <c r="B111" s="37"/>
      <c r="C111" s="38"/>
      <c r="D111" s="38"/>
      <c r="E111" s="38"/>
      <c r="F111" s="38"/>
      <c r="G111" s="38"/>
      <c r="H111" s="37"/>
      <c r="I111" s="39"/>
    </row>
    <row r="112" spans="2:9" s="69" customFormat="1" ht="17.100000000000001" customHeight="1">
      <c r="B112" s="37"/>
      <c r="C112" s="38"/>
      <c r="D112" s="38"/>
      <c r="E112" s="38"/>
      <c r="F112" s="38"/>
      <c r="G112" s="38"/>
      <c r="H112" s="37"/>
      <c r="I112" s="39"/>
    </row>
    <row r="113" spans="2:9" s="69" customFormat="1" ht="17.100000000000001" customHeight="1">
      <c r="B113" s="37"/>
      <c r="C113" s="38"/>
      <c r="D113" s="38"/>
      <c r="E113" s="38"/>
      <c r="F113" s="38"/>
      <c r="G113" s="38"/>
      <c r="H113" s="37"/>
      <c r="I113" s="39"/>
    </row>
    <row r="114" spans="2:9" s="69" customFormat="1" ht="17.100000000000001" customHeight="1">
      <c r="B114" s="37"/>
      <c r="C114" s="38"/>
      <c r="D114" s="38"/>
      <c r="E114" s="38"/>
      <c r="F114" s="38"/>
      <c r="G114" s="38"/>
      <c r="H114" s="37"/>
      <c r="I114" s="39"/>
    </row>
    <row r="115" spans="2:9" s="69" customFormat="1" ht="17.100000000000001" customHeight="1">
      <c r="B115" s="37"/>
      <c r="C115" s="38"/>
      <c r="D115" s="38"/>
      <c r="E115" s="38"/>
      <c r="F115" s="38"/>
      <c r="G115" s="38"/>
      <c r="H115" s="37"/>
      <c r="I115" s="39"/>
    </row>
    <row r="116" spans="2:9" s="69" customFormat="1" ht="17.100000000000001" customHeight="1">
      <c r="B116" s="37"/>
      <c r="C116" s="38"/>
      <c r="D116" s="38"/>
      <c r="E116" s="38"/>
      <c r="F116" s="38"/>
      <c r="G116" s="38"/>
      <c r="H116" s="37"/>
      <c r="I116" s="39"/>
    </row>
    <row r="117" spans="2:9" s="69" customFormat="1" ht="17.100000000000001" customHeight="1">
      <c r="B117" s="37"/>
      <c r="C117" s="38"/>
      <c r="D117" s="38"/>
      <c r="E117" s="38"/>
      <c r="F117" s="38"/>
      <c r="G117" s="38"/>
      <c r="H117" s="37"/>
      <c r="I117" s="39"/>
    </row>
    <row r="118" spans="2:9" s="69" customFormat="1" ht="17.100000000000001" customHeight="1">
      <c r="B118" s="37"/>
      <c r="C118" s="38"/>
      <c r="D118" s="38"/>
      <c r="E118" s="38"/>
      <c r="F118" s="38"/>
      <c r="G118" s="38"/>
      <c r="H118" s="37"/>
      <c r="I118" s="39"/>
    </row>
    <row r="119" spans="2:9" s="69" customFormat="1" ht="17.100000000000001" customHeight="1">
      <c r="B119" s="37"/>
      <c r="C119" s="38"/>
      <c r="D119" s="38"/>
      <c r="E119" s="38"/>
      <c r="F119" s="38"/>
      <c r="G119" s="38"/>
      <c r="H119" s="37"/>
      <c r="I119" s="39"/>
    </row>
  </sheetData>
  <mergeCells count="15">
    <mergeCell ref="E3:G3"/>
    <mergeCell ref="B5:B6"/>
    <mergeCell ref="C5:C6"/>
    <mergeCell ref="D5:G5"/>
    <mergeCell ref="H5:I5"/>
    <mergeCell ref="C55:G55"/>
    <mergeCell ref="C61:G61"/>
    <mergeCell ref="C67:G67"/>
    <mergeCell ref="C15:G15"/>
    <mergeCell ref="C21:G21"/>
    <mergeCell ref="C29:G29"/>
    <mergeCell ref="C35:G35"/>
    <mergeCell ref="C42:G42"/>
    <mergeCell ref="C48:G48"/>
    <mergeCell ref="C7:G7"/>
  </mergeCells>
  <dataValidations count="1">
    <dataValidation type="whole" allowBlank="1" showInputMessage="1" showErrorMessage="1" sqref="H30:H32 H68:H69 H43:H45 H56:H58 H8:H12 H16:H18 H22:H26 H62:H64 H36:H39 H49:H52" xr:uid="{06A6E2DE-EE33-4612-9F5D-15BC0F3A1DE1}">
      <formula1>1</formula1>
      <formula2>4</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1320A-DF9C-4656-A92A-954F086CEF57}">
  <dimension ref="B2:I116"/>
  <sheetViews>
    <sheetView tabSelected="1" topLeftCell="A31" workbookViewId="0">
      <selection activeCell="E4" sqref="E4"/>
    </sheetView>
  </sheetViews>
  <sheetFormatPr defaultColWidth="11" defaultRowHeight="12.75"/>
  <cols>
    <col min="1" max="1" width="2.85546875" style="38" customWidth="1"/>
    <col min="2" max="2" width="5.85546875" style="37" customWidth="1"/>
    <col min="3" max="3" width="41.42578125" style="38" customWidth="1"/>
    <col min="4" max="7" width="10.5703125" style="38" customWidth="1"/>
    <col min="8" max="8" width="9" style="37" customWidth="1"/>
    <col min="9" max="9" width="60.85546875" style="39" customWidth="1"/>
    <col min="10" max="16384" width="11" style="38"/>
  </cols>
  <sheetData>
    <row r="2" spans="2:9" s="31" customFormat="1" ht="20.100000000000001" customHeight="1">
      <c r="B2" s="30"/>
      <c r="C2" s="31" t="s">
        <v>246</v>
      </c>
      <c r="D2" s="32"/>
      <c r="E2" s="3" t="s">
        <v>0</v>
      </c>
      <c r="F2" s="33"/>
      <c r="G2" s="32"/>
      <c r="H2" s="32"/>
      <c r="I2" s="34"/>
    </row>
    <row r="3" spans="2:9" s="31" customFormat="1" ht="20.100000000000001" customHeight="1">
      <c r="B3" s="30"/>
      <c r="C3" s="35" t="s">
        <v>203</v>
      </c>
      <c r="D3" s="32"/>
      <c r="E3" s="89">
        <f>'Representative Sample'!D3</f>
        <v>0</v>
      </c>
      <c r="F3" s="89"/>
      <c r="G3" s="89"/>
      <c r="H3" s="36" t="str">
        <f>IF(LEN(E3)&lt;2,"Please enter your name in Representative Sample worksheet","")</f>
        <v>Please enter your name in Representative Sample worksheet</v>
      </c>
    </row>
    <row r="4" spans="2:9" ht="15" customHeight="1"/>
    <row r="5" spans="2:9" s="40" customFormat="1" ht="21.95" customHeight="1">
      <c r="B5" s="90" t="s">
        <v>32</v>
      </c>
      <c r="C5" s="90" t="s">
        <v>33</v>
      </c>
      <c r="D5" s="92" t="s">
        <v>34</v>
      </c>
      <c r="E5" s="92"/>
      <c r="F5" s="92"/>
      <c r="G5" s="92"/>
      <c r="H5" s="84" t="s">
        <v>35</v>
      </c>
      <c r="I5" s="85"/>
    </row>
    <row r="6" spans="2:9" s="40" customFormat="1" ht="30" customHeight="1">
      <c r="B6" s="91"/>
      <c r="C6" s="91"/>
      <c r="D6" s="41" t="s">
        <v>36</v>
      </c>
      <c r="E6" s="41" t="s">
        <v>37</v>
      </c>
      <c r="F6" s="41" t="s">
        <v>38</v>
      </c>
      <c r="G6" s="41" t="s">
        <v>39</v>
      </c>
      <c r="H6" s="42" t="s">
        <v>40</v>
      </c>
      <c r="I6" s="43" t="s">
        <v>41</v>
      </c>
    </row>
    <row r="7" spans="2:9" ht="39.950000000000003" customHeight="1">
      <c r="B7" s="44">
        <v>1</v>
      </c>
      <c r="C7" s="86" t="s">
        <v>42</v>
      </c>
      <c r="D7" s="87"/>
      <c r="E7" s="87"/>
      <c r="F7" s="87"/>
      <c r="G7" s="88"/>
      <c r="I7" s="45"/>
    </row>
    <row r="8" spans="2:9" ht="25.5">
      <c r="B8" s="46">
        <f>B7+0.1</f>
        <v>1.1000000000000001</v>
      </c>
      <c r="C8" s="47" t="s">
        <v>204</v>
      </c>
      <c r="D8" s="48" t="s">
        <v>44</v>
      </c>
      <c r="E8" s="48" t="s">
        <v>45</v>
      </c>
      <c r="F8" s="48" t="s">
        <v>46</v>
      </c>
      <c r="G8" s="48" t="s">
        <v>47</v>
      </c>
      <c r="H8" s="49"/>
      <c r="I8" s="50"/>
    </row>
    <row r="9" spans="2:9" ht="25.5">
      <c r="B9" s="46">
        <f t="shared" ref="B9:B12" si="0">B8+0.1</f>
        <v>1.2000000000000002</v>
      </c>
      <c r="C9" s="47" t="s">
        <v>205</v>
      </c>
      <c r="D9" s="48" t="s">
        <v>49</v>
      </c>
      <c r="E9" s="48" t="s">
        <v>50</v>
      </c>
      <c r="F9" s="48" t="s">
        <v>51</v>
      </c>
      <c r="G9" s="48" t="s">
        <v>52</v>
      </c>
      <c r="H9" s="49"/>
      <c r="I9" s="50"/>
    </row>
    <row r="10" spans="2:9" ht="25.5">
      <c r="B10" s="46">
        <f t="shared" si="0"/>
        <v>1.3000000000000003</v>
      </c>
      <c r="C10" s="47" t="s">
        <v>206</v>
      </c>
      <c r="D10" s="48" t="s">
        <v>207</v>
      </c>
      <c r="E10" s="48" t="s">
        <v>208</v>
      </c>
      <c r="F10" s="48" t="s">
        <v>209</v>
      </c>
      <c r="G10" s="48" t="s">
        <v>210</v>
      </c>
      <c r="H10" s="49"/>
      <c r="I10" s="50"/>
    </row>
    <row r="11" spans="2:9" ht="25.5">
      <c r="B11" s="46">
        <f t="shared" si="0"/>
        <v>1.4000000000000004</v>
      </c>
      <c r="C11" s="47" t="s">
        <v>211</v>
      </c>
      <c r="D11" s="48" t="s">
        <v>59</v>
      </c>
      <c r="E11" s="48" t="s">
        <v>60</v>
      </c>
      <c r="F11" s="48" t="s">
        <v>61</v>
      </c>
      <c r="G11" s="48" t="s">
        <v>62</v>
      </c>
      <c r="H11" s="49"/>
      <c r="I11" s="50"/>
    </row>
    <row r="12" spans="2:9">
      <c r="B12" s="46">
        <f t="shared" si="0"/>
        <v>1.5000000000000004</v>
      </c>
      <c r="C12" s="47" t="s">
        <v>212</v>
      </c>
      <c r="D12" s="48" t="s">
        <v>77</v>
      </c>
      <c r="E12" s="48" t="s">
        <v>78</v>
      </c>
      <c r="F12" s="48" t="s">
        <v>79</v>
      </c>
      <c r="G12" s="48" t="s">
        <v>80</v>
      </c>
      <c r="H12" s="49"/>
      <c r="I12" s="50"/>
    </row>
    <row r="13" spans="2:9" s="51" customFormat="1" ht="24" customHeight="1">
      <c r="G13" s="51" t="s">
        <v>68</v>
      </c>
      <c r="H13" s="52" t="str">
        <f t="shared" ref="H13" si="1">IF(SUM(H8:H12)=0,"",ROUNDDOWN(AVERAGE(H8:H12),1))</f>
        <v/>
      </c>
      <c r="I13" s="53"/>
    </row>
    <row r="14" spans="2:9">
      <c r="C14" s="39"/>
      <c r="D14" s="54"/>
      <c r="E14" s="54"/>
      <c r="F14" s="54"/>
      <c r="G14" s="54"/>
    </row>
    <row r="15" spans="2:9" ht="62.1" customHeight="1">
      <c r="B15" s="44">
        <v>2</v>
      </c>
      <c r="C15" s="86" t="s">
        <v>69</v>
      </c>
      <c r="D15" s="87"/>
      <c r="E15" s="87"/>
      <c r="F15" s="87"/>
      <c r="G15" s="88"/>
    </row>
    <row r="16" spans="2:9">
      <c r="B16" s="46">
        <f>B15+0.1</f>
        <v>2.1</v>
      </c>
      <c r="C16" s="47" t="s">
        <v>213</v>
      </c>
      <c r="D16" s="55" t="s">
        <v>214</v>
      </c>
      <c r="E16" s="55" t="s">
        <v>215</v>
      </c>
      <c r="F16" s="55" t="s">
        <v>216</v>
      </c>
      <c r="G16" s="55" t="s">
        <v>217</v>
      </c>
      <c r="H16" s="49"/>
      <c r="I16" s="50"/>
    </row>
    <row r="17" spans="2:9" ht="38.25">
      <c r="B17" s="46">
        <f t="shared" ref="B17:B19" si="2">B16+0.1</f>
        <v>2.2000000000000002</v>
      </c>
      <c r="C17" s="47" t="s">
        <v>218</v>
      </c>
      <c r="D17" s="55" t="s">
        <v>219</v>
      </c>
      <c r="E17" s="55" t="s">
        <v>220</v>
      </c>
      <c r="F17" s="55" t="s">
        <v>221</v>
      </c>
      <c r="G17" s="55" t="s">
        <v>222</v>
      </c>
      <c r="H17" s="49"/>
      <c r="I17" s="50"/>
    </row>
    <row r="18" spans="2:9">
      <c r="B18" s="46">
        <f t="shared" si="2"/>
        <v>2.3000000000000003</v>
      </c>
      <c r="C18" s="47" t="s">
        <v>223</v>
      </c>
      <c r="D18" s="55" t="s">
        <v>178</v>
      </c>
      <c r="E18" s="55" t="s">
        <v>179</v>
      </c>
      <c r="F18" s="55" t="s">
        <v>180</v>
      </c>
      <c r="G18" s="55" t="s">
        <v>181</v>
      </c>
      <c r="H18" s="49"/>
      <c r="I18" s="50"/>
    </row>
    <row r="19" spans="2:9" ht="25.5">
      <c r="B19" s="46">
        <f t="shared" si="2"/>
        <v>2.4000000000000004</v>
      </c>
      <c r="C19" s="47" t="s">
        <v>224</v>
      </c>
      <c r="D19" s="55" t="s">
        <v>77</v>
      </c>
      <c r="E19" s="55" t="s">
        <v>78</v>
      </c>
      <c r="F19" s="55" t="s">
        <v>79</v>
      </c>
      <c r="G19" s="55" t="s">
        <v>80</v>
      </c>
      <c r="H19" s="49"/>
      <c r="I19" s="50"/>
    </row>
    <row r="20" spans="2:9" s="51" customFormat="1" ht="24" customHeight="1">
      <c r="G20" s="51" t="s">
        <v>68</v>
      </c>
      <c r="H20" s="52" t="str">
        <f t="shared" ref="H20" si="3">IF(SUM(H16:H19)=0,"",ROUNDDOWN(AVERAGE(H16:H19),1))</f>
        <v/>
      </c>
      <c r="I20" s="53"/>
    </row>
    <row r="21" spans="2:9">
      <c r="C21" s="39"/>
      <c r="D21" s="54"/>
      <c r="E21" s="54"/>
      <c r="F21" s="54"/>
      <c r="G21" s="54"/>
    </row>
    <row r="22" spans="2:9" ht="65.099999999999994" customHeight="1">
      <c r="B22" s="44">
        <v>3</v>
      </c>
      <c r="C22" s="86" t="s">
        <v>86</v>
      </c>
      <c r="D22" s="87"/>
      <c r="E22" s="87"/>
      <c r="F22" s="87"/>
      <c r="G22" s="88"/>
    </row>
    <row r="23" spans="2:9" ht="25.5">
      <c r="B23" s="46">
        <f>B22+0.1</f>
        <v>3.1</v>
      </c>
      <c r="C23" s="56" t="s">
        <v>225</v>
      </c>
      <c r="D23" s="55" t="s">
        <v>83</v>
      </c>
      <c r="E23" s="55" t="s">
        <v>88</v>
      </c>
      <c r="F23" s="70" t="s">
        <v>84</v>
      </c>
      <c r="G23" s="55" t="s">
        <v>85</v>
      </c>
      <c r="H23" s="49"/>
      <c r="I23" s="50"/>
    </row>
    <row r="24" spans="2:9" ht="25.5">
      <c r="B24" s="46">
        <f t="shared" ref="B24:B25" si="4">B23+0.1</f>
        <v>3.2</v>
      </c>
      <c r="C24" s="47" t="s">
        <v>226</v>
      </c>
      <c r="D24" s="55" t="s">
        <v>83</v>
      </c>
      <c r="E24" s="55" t="s">
        <v>88</v>
      </c>
      <c r="F24" s="70" t="s">
        <v>84</v>
      </c>
      <c r="G24" s="55" t="s">
        <v>85</v>
      </c>
      <c r="H24" s="49"/>
      <c r="I24" s="50"/>
    </row>
    <row r="25" spans="2:9" ht="25.5">
      <c r="B25" s="46">
        <f t="shared" si="4"/>
        <v>3.3000000000000003</v>
      </c>
      <c r="C25" s="47" t="s">
        <v>227</v>
      </c>
      <c r="D25" s="55" t="s">
        <v>83</v>
      </c>
      <c r="E25" s="55" t="s">
        <v>88</v>
      </c>
      <c r="F25" s="70" t="s">
        <v>84</v>
      </c>
      <c r="G25" s="55" t="s">
        <v>85</v>
      </c>
      <c r="H25" s="49"/>
      <c r="I25" s="50"/>
    </row>
    <row r="26" spans="2:9" s="51" customFormat="1" ht="24" customHeight="1">
      <c r="G26" s="51" t="s">
        <v>68</v>
      </c>
      <c r="H26" s="52" t="str">
        <f t="shared" ref="H26" si="5">IF(SUM(H23:H25)=0,"",ROUNDDOWN(AVERAGE(H23:H25),1))</f>
        <v/>
      </c>
      <c r="I26" s="53"/>
    </row>
    <row r="27" spans="2:9">
      <c r="C27" s="39"/>
      <c r="D27" s="54"/>
      <c r="E27" s="54"/>
      <c r="F27" s="54"/>
      <c r="G27" s="54"/>
    </row>
    <row r="28" spans="2:9" ht="39.950000000000003" customHeight="1">
      <c r="B28" s="44">
        <v>4</v>
      </c>
      <c r="C28" s="86" t="s">
        <v>101</v>
      </c>
      <c r="D28" s="87"/>
      <c r="E28" s="87"/>
      <c r="F28" s="87"/>
      <c r="G28" s="88"/>
    </row>
    <row r="29" spans="2:9" ht="25.5">
      <c r="B29" s="46">
        <f>B28+0.1</f>
        <v>4.0999999999999996</v>
      </c>
      <c r="C29" s="47" t="s">
        <v>228</v>
      </c>
      <c r="D29" s="55" t="s">
        <v>79</v>
      </c>
      <c r="E29" s="55" t="s">
        <v>99</v>
      </c>
      <c r="F29" s="55" t="s">
        <v>78</v>
      </c>
      <c r="G29" s="55" t="s">
        <v>113</v>
      </c>
      <c r="H29" s="49"/>
      <c r="I29" s="50"/>
    </row>
    <row r="30" spans="2:9" ht="25.5">
      <c r="B30" s="46">
        <f t="shared" ref="B30:B31" si="6">B29+0.1</f>
        <v>4.1999999999999993</v>
      </c>
      <c r="C30" s="47" t="s">
        <v>229</v>
      </c>
      <c r="D30" s="55" t="s">
        <v>178</v>
      </c>
      <c r="E30" s="55" t="s">
        <v>230</v>
      </c>
      <c r="F30" s="55" t="s">
        <v>231</v>
      </c>
      <c r="G30" s="55" t="s">
        <v>74</v>
      </c>
      <c r="H30" s="49"/>
      <c r="I30" s="50"/>
    </row>
    <row r="31" spans="2:9" ht="25.5">
      <c r="B31" s="46">
        <f t="shared" si="6"/>
        <v>4.2999999999999989</v>
      </c>
      <c r="C31" s="47" t="s">
        <v>232</v>
      </c>
      <c r="D31" s="55" t="s">
        <v>108</v>
      </c>
      <c r="E31" s="55" t="s">
        <v>71</v>
      </c>
      <c r="F31" s="55" t="s">
        <v>109</v>
      </c>
      <c r="G31" s="55" t="s">
        <v>110</v>
      </c>
      <c r="H31" s="49"/>
      <c r="I31" s="50"/>
    </row>
    <row r="32" spans="2:9" s="51" customFormat="1" ht="24" customHeight="1">
      <c r="G32" s="51" t="s">
        <v>68</v>
      </c>
      <c r="H32" s="52" t="str">
        <f t="shared" ref="H32" si="7">IF(SUM(H29:H31)=0,"",ROUNDDOWN(AVERAGE(H29:H31),1))</f>
        <v/>
      </c>
      <c r="I32" s="53"/>
    </row>
    <row r="33" spans="2:9">
      <c r="C33" s="39"/>
      <c r="D33" s="54"/>
      <c r="E33" s="54"/>
      <c r="F33" s="54"/>
      <c r="G33" s="54"/>
    </row>
    <row r="34" spans="2:9" ht="89.1" customHeight="1">
      <c r="B34" s="44">
        <v>5</v>
      </c>
      <c r="C34" s="86" t="s">
        <v>114</v>
      </c>
      <c r="D34" s="87"/>
      <c r="E34" s="87"/>
      <c r="F34" s="87"/>
      <c r="G34" s="88"/>
    </row>
    <row r="35" spans="2:9" ht="25.5">
      <c r="B35" s="46">
        <f>B34+0.1</f>
        <v>5.0999999999999996</v>
      </c>
      <c r="C35" s="47" t="s">
        <v>123</v>
      </c>
      <c r="D35" s="55" t="s">
        <v>124</v>
      </c>
      <c r="E35" s="55" t="s">
        <v>125</v>
      </c>
      <c r="F35" s="55" t="s">
        <v>126</v>
      </c>
      <c r="G35" s="55" t="s">
        <v>127</v>
      </c>
      <c r="H35" s="49"/>
      <c r="I35" s="50"/>
    </row>
    <row r="36" spans="2:9" ht="25.5">
      <c r="B36" s="46">
        <f t="shared" ref="B36:B37" si="8">B35+0.1</f>
        <v>5.1999999999999993</v>
      </c>
      <c r="C36" s="47" t="s">
        <v>233</v>
      </c>
      <c r="D36" s="55" t="s">
        <v>121</v>
      </c>
      <c r="E36" s="55" t="s">
        <v>99</v>
      </c>
      <c r="F36" s="55" t="s">
        <v>79</v>
      </c>
      <c r="G36" s="55" t="s">
        <v>122</v>
      </c>
      <c r="H36" s="49"/>
      <c r="I36" s="50"/>
    </row>
    <row r="37" spans="2:9" ht="25.5">
      <c r="B37" s="46">
        <f t="shared" si="8"/>
        <v>5.2999999999999989</v>
      </c>
      <c r="C37" s="47" t="s">
        <v>234</v>
      </c>
      <c r="D37" s="55" t="s">
        <v>129</v>
      </c>
      <c r="E37" s="55" t="s">
        <v>130</v>
      </c>
      <c r="F37" s="55" t="s">
        <v>131</v>
      </c>
      <c r="G37" s="55" t="s">
        <v>132</v>
      </c>
      <c r="H37" s="49"/>
      <c r="I37" s="50"/>
    </row>
    <row r="38" spans="2:9" s="51" customFormat="1" ht="24" customHeight="1">
      <c r="G38" s="51" t="s">
        <v>68</v>
      </c>
      <c r="H38" s="52" t="str">
        <f t="shared" ref="H38" si="9">IF(SUM(H35:H37)=0,"",ROUNDDOWN(AVERAGE(H35:H37),1))</f>
        <v/>
      </c>
      <c r="I38" s="53"/>
    </row>
    <row r="39" spans="2:9">
      <c r="C39" s="39"/>
      <c r="D39" s="54"/>
      <c r="E39" s="54"/>
      <c r="F39" s="54"/>
      <c r="G39" s="54"/>
    </row>
    <row r="40" spans="2:9" ht="54.95" customHeight="1">
      <c r="B40" s="44">
        <v>6</v>
      </c>
      <c r="C40" s="86" t="s">
        <v>133</v>
      </c>
      <c r="D40" s="87"/>
      <c r="E40" s="87"/>
      <c r="F40" s="87"/>
      <c r="G40" s="88"/>
    </row>
    <row r="41" spans="2:9" ht="25.5">
      <c r="B41" s="46">
        <f>B40+0.1</f>
        <v>6.1</v>
      </c>
      <c r="C41" s="47" t="s">
        <v>235</v>
      </c>
      <c r="D41" s="55" t="s">
        <v>135</v>
      </c>
      <c r="E41" s="55" t="s">
        <v>136</v>
      </c>
      <c r="F41" s="55" t="s">
        <v>137</v>
      </c>
      <c r="G41" s="55" t="s">
        <v>138</v>
      </c>
      <c r="H41" s="49"/>
      <c r="I41" s="50"/>
    </row>
    <row r="42" spans="2:9" ht="25.5">
      <c r="B42" s="46">
        <f>B41+0.1</f>
        <v>6.1999999999999993</v>
      </c>
      <c r="C42" s="47" t="s">
        <v>236</v>
      </c>
      <c r="D42" s="55" t="s">
        <v>135</v>
      </c>
      <c r="E42" s="55" t="s">
        <v>136</v>
      </c>
      <c r="F42" s="55" t="s">
        <v>137</v>
      </c>
      <c r="G42" s="55" t="s">
        <v>138</v>
      </c>
      <c r="H42" s="49"/>
      <c r="I42" s="50"/>
    </row>
    <row r="43" spans="2:9" s="51" customFormat="1" ht="24" customHeight="1">
      <c r="G43" s="51" t="s">
        <v>68</v>
      </c>
      <c r="H43" s="52" t="str">
        <f t="shared" ref="H43" si="10">IF(SUM(H41:H42)=0,"",ROUNDDOWN(AVERAGE(H41:H42),1))</f>
        <v/>
      </c>
      <c r="I43" s="53"/>
    </row>
    <row r="44" spans="2:9">
      <c r="C44" s="39"/>
      <c r="D44" s="54"/>
      <c r="E44" s="54"/>
      <c r="F44" s="54"/>
      <c r="G44" s="54"/>
    </row>
    <row r="45" spans="2:9" ht="54" customHeight="1">
      <c r="B45" s="44">
        <v>7</v>
      </c>
      <c r="C45" s="86" t="s">
        <v>144</v>
      </c>
      <c r="D45" s="87"/>
      <c r="E45" s="87"/>
      <c r="F45" s="87"/>
      <c r="G45" s="88"/>
    </row>
    <row r="46" spans="2:9" ht="38.25">
      <c r="B46" s="46">
        <f>B45+0.1</f>
        <v>7.1</v>
      </c>
      <c r="C46" s="47" t="s">
        <v>237</v>
      </c>
      <c r="D46" s="55">
        <v>1</v>
      </c>
      <c r="E46" s="55">
        <v>2</v>
      </c>
      <c r="F46" s="55" t="s">
        <v>146</v>
      </c>
      <c r="G46" s="55" t="s">
        <v>147</v>
      </c>
      <c r="H46" s="49"/>
      <c r="I46" s="50"/>
    </row>
    <row r="47" spans="2:9" ht="25.5">
      <c r="B47" s="46">
        <f t="shared" ref="B47:B49" si="11">B46+0.1</f>
        <v>7.1999999999999993</v>
      </c>
      <c r="C47" s="47" t="s">
        <v>148</v>
      </c>
      <c r="D47" s="55">
        <v>1</v>
      </c>
      <c r="E47" s="55">
        <v>2</v>
      </c>
      <c r="F47" s="55" t="s">
        <v>146</v>
      </c>
      <c r="G47" s="55" t="s">
        <v>147</v>
      </c>
      <c r="H47" s="49"/>
      <c r="I47" s="50"/>
    </row>
    <row r="48" spans="2:9">
      <c r="B48" s="46">
        <f t="shared" si="11"/>
        <v>7.2999999999999989</v>
      </c>
      <c r="C48" s="47" t="s">
        <v>149</v>
      </c>
      <c r="D48" s="55">
        <v>1</v>
      </c>
      <c r="E48" s="55">
        <v>2</v>
      </c>
      <c r="F48" s="55" t="s">
        <v>146</v>
      </c>
      <c r="G48" s="55" t="s">
        <v>147</v>
      </c>
      <c r="H48" s="49"/>
      <c r="I48" s="50"/>
    </row>
    <row r="49" spans="2:9" ht="25.5">
      <c r="B49" s="46">
        <f t="shared" si="11"/>
        <v>7.3999999999999986</v>
      </c>
      <c r="C49" s="47" t="s">
        <v>150</v>
      </c>
      <c r="D49" s="55">
        <v>1</v>
      </c>
      <c r="E49" s="55">
        <v>2</v>
      </c>
      <c r="F49" s="57">
        <v>3</v>
      </c>
      <c r="G49" s="55" t="s">
        <v>151</v>
      </c>
      <c r="H49" s="49"/>
      <c r="I49" s="50"/>
    </row>
    <row r="50" spans="2:9" s="51" customFormat="1" ht="24" customHeight="1">
      <c r="G50" s="51" t="s">
        <v>68</v>
      </c>
      <c r="H50" s="52" t="str">
        <f t="shared" ref="H50" si="12">IF(SUM(H46:H49)=0,"",ROUNDDOWN(AVERAGE(H46:H49),1))</f>
        <v/>
      </c>
      <c r="I50" s="53"/>
    </row>
    <row r="51" spans="2:9">
      <c r="C51" s="39"/>
      <c r="D51" s="54"/>
      <c r="E51" s="54"/>
      <c r="F51" s="54"/>
      <c r="G51" s="54"/>
    </row>
    <row r="52" spans="2:9" ht="66.95" customHeight="1">
      <c r="B52" s="44">
        <v>8</v>
      </c>
      <c r="C52" s="86" t="s">
        <v>152</v>
      </c>
      <c r="D52" s="87"/>
      <c r="E52" s="87"/>
      <c r="F52" s="87"/>
      <c r="G52" s="88"/>
    </row>
    <row r="53" spans="2:9" ht="25.5">
      <c r="B53" s="46">
        <f>B52+0.1</f>
        <v>8.1</v>
      </c>
      <c r="C53" s="47" t="s">
        <v>238</v>
      </c>
      <c r="D53" s="55" t="s">
        <v>91</v>
      </c>
      <c r="E53" s="55" t="s">
        <v>92</v>
      </c>
      <c r="F53" s="55" t="s">
        <v>93</v>
      </c>
      <c r="G53" s="55" t="s">
        <v>94</v>
      </c>
      <c r="H53" s="49"/>
      <c r="I53" s="50"/>
    </row>
    <row r="54" spans="2:9" ht="25.5">
      <c r="B54" s="46">
        <f t="shared" ref="B54:B55" si="13">B53+0.1</f>
        <v>8.1999999999999993</v>
      </c>
      <c r="C54" s="47" t="s">
        <v>239</v>
      </c>
      <c r="D54" s="55" t="s">
        <v>155</v>
      </c>
      <c r="E54" s="55" t="s">
        <v>156</v>
      </c>
      <c r="F54" s="55" t="s">
        <v>157</v>
      </c>
      <c r="G54" s="55" t="s">
        <v>158</v>
      </c>
      <c r="H54" s="49"/>
      <c r="I54" s="50"/>
    </row>
    <row r="55" spans="2:9" ht="36">
      <c r="B55" s="46">
        <f t="shared" si="13"/>
        <v>8.2999999999999989</v>
      </c>
      <c r="C55" s="47" t="s">
        <v>240</v>
      </c>
      <c r="D55" s="48" t="s">
        <v>54</v>
      </c>
      <c r="E55" s="48" t="s">
        <v>55</v>
      </c>
      <c r="F55" s="48" t="s">
        <v>56</v>
      </c>
      <c r="G55" s="48" t="s">
        <v>57</v>
      </c>
      <c r="H55" s="49"/>
      <c r="I55" s="50"/>
    </row>
    <row r="56" spans="2:9" s="51" customFormat="1" ht="24" customHeight="1">
      <c r="G56" s="51" t="s">
        <v>68</v>
      </c>
      <c r="H56" s="52" t="str">
        <f t="shared" ref="H56" si="14">IF(SUM(H53:H55)=0,"",ROUNDDOWN(AVERAGE(H53:H55),1))</f>
        <v/>
      </c>
      <c r="I56" s="53"/>
    </row>
    <row r="57" spans="2:9">
      <c r="C57" s="39"/>
      <c r="D57" s="54"/>
      <c r="E57" s="54"/>
      <c r="F57" s="54"/>
      <c r="G57" s="54"/>
    </row>
    <row r="58" spans="2:9" ht="62.1" customHeight="1">
      <c r="B58" s="44">
        <v>9</v>
      </c>
      <c r="C58" s="86" t="s">
        <v>160</v>
      </c>
      <c r="D58" s="87"/>
      <c r="E58" s="87"/>
      <c r="F58" s="87"/>
      <c r="G58" s="88"/>
    </row>
    <row r="59" spans="2:9" ht="25.5">
      <c r="B59" s="46">
        <f>B58+0.1</f>
        <v>9.1</v>
      </c>
      <c r="C59" s="47" t="s">
        <v>241</v>
      </c>
      <c r="D59" s="55" t="s">
        <v>178</v>
      </c>
      <c r="E59" s="55" t="s">
        <v>179</v>
      </c>
      <c r="F59" s="55" t="s">
        <v>180</v>
      </c>
      <c r="G59" s="55" t="s">
        <v>181</v>
      </c>
      <c r="H59" s="49"/>
      <c r="I59" s="50"/>
    </row>
    <row r="60" spans="2:9" ht="36">
      <c r="B60" s="46">
        <f>B59+0.1</f>
        <v>9.1999999999999993</v>
      </c>
      <c r="C60" s="47" t="s">
        <v>242</v>
      </c>
      <c r="D60" s="48" t="s">
        <v>54</v>
      </c>
      <c r="E60" s="48" t="s">
        <v>55</v>
      </c>
      <c r="F60" s="48" t="s">
        <v>56</v>
      </c>
      <c r="G60" s="48" t="s">
        <v>57</v>
      </c>
      <c r="H60" s="49"/>
      <c r="I60" s="50"/>
    </row>
    <row r="61" spans="2:9" s="51" customFormat="1" ht="24" customHeight="1">
      <c r="G61" s="51" t="s">
        <v>68</v>
      </c>
      <c r="H61" s="52" t="str">
        <f t="shared" ref="H61" si="15">IF(SUM(H59:H60)=0,"",ROUNDDOWN(AVERAGE(H59:H60),1))</f>
        <v/>
      </c>
      <c r="I61" s="53"/>
    </row>
    <row r="62" spans="2:9">
      <c r="C62" s="39"/>
      <c r="D62" s="54"/>
      <c r="E62" s="54"/>
      <c r="F62" s="54"/>
      <c r="G62" s="54"/>
    </row>
    <row r="63" spans="2:9" ht="65.099999999999994" customHeight="1">
      <c r="B63" s="44">
        <v>10</v>
      </c>
      <c r="C63" s="86" t="s">
        <v>164</v>
      </c>
      <c r="D63" s="87"/>
      <c r="E63" s="87"/>
      <c r="F63" s="87"/>
      <c r="G63" s="88"/>
    </row>
    <row r="64" spans="2:9" ht="25.5">
      <c r="B64" s="46">
        <f>B63+0.1</f>
        <v>10.1</v>
      </c>
      <c r="C64" s="47" t="s">
        <v>243</v>
      </c>
      <c r="D64" s="55" t="s">
        <v>80</v>
      </c>
      <c r="E64" s="55" t="s">
        <v>79</v>
      </c>
      <c r="F64" s="55" t="s">
        <v>78</v>
      </c>
      <c r="G64" s="55" t="s">
        <v>77</v>
      </c>
      <c r="H64" s="49"/>
      <c r="I64" s="50"/>
    </row>
    <row r="65" spans="2:9" ht="25.5">
      <c r="B65" s="46">
        <f t="shared" ref="B65:B66" si="16">B64+0.1</f>
        <v>10.199999999999999</v>
      </c>
      <c r="C65" s="47" t="s">
        <v>244</v>
      </c>
      <c r="D65" s="55" t="s">
        <v>80</v>
      </c>
      <c r="E65" s="55" t="s">
        <v>79</v>
      </c>
      <c r="F65" s="55" t="s">
        <v>78</v>
      </c>
      <c r="G65" s="55" t="s">
        <v>77</v>
      </c>
      <c r="H65" s="49"/>
      <c r="I65" s="50"/>
    </row>
    <row r="66" spans="2:9" ht="25.5">
      <c r="B66" s="46">
        <f t="shared" si="16"/>
        <v>10.299999999999999</v>
      </c>
      <c r="C66" s="47" t="s">
        <v>245</v>
      </c>
      <c r="D66" s="55" t="s">
        <v>80</v>
      </c>
      <c r="E66" s="55" t="s">
        <v>79</v>
      </c>
      <c r="F66" s="55" t="s">
        <v>78</v>
      </c>
      <c r="G66" s="55" t="s">
        <v>77</v>
      </c>
      <c r="H66" s="49"/>
      <c r="I66" s="50"/>
    </row>
    <row r="67" spans="2:9" s="51" customFormat="1" ht="24" customHeight="1">
      <c r="G67" s="51" t="s">
        <v>68</v>
      </c>
      <c r="H67" s="52" t="str">
        <f>IF(SUM(H64:H66)=0,"",ROUNDDOWN(AVERAGE(H64:H66),1))</f>
        <v/>
      </c>
      <c r="I67" s="53"/>
    </row>
    <row r="68" spans="2:9" ht="17.100000000000001" customHeight="1"/>
    <row r="69" spans="2:9" ht="17.100000000000001" customHeight="1">
      <c r="E69" s="58" t="s">
        <v>167</v>
      </c>
    </row>
    <row r="70" spans="2:9" ht="17.100000000000001" customHeight="1">
      <c r="F70" s="59" t="s">
        <v>168</v>
      </c>
      <c r="G70" s="37">
        <v>1</v>
      </c>
      <c r="H70" s="60" t="str">
        <f>IF(H13="","",H13)</f>
        <v/>
      </c>
    </row>
    <row r="71" spans="2:9" ht="17.100000000000001" customHeight="1">
      <c r="F71" s="59" t="s">
        <v>168</v>
      </c>
      <c r="G71" s="37">
        <f>1+G70</f>
        <v>2</v>
      </c>
      <c r="H71" s="60" t="str">
        <f>IF(H20="","",H20)</f>
        <v/>
      </c>
    </row>
    <row r="72" spans="2:9" ht="17.100000000000001" customHeight="1">
      <c r="F72" s="59" t="s">
        <v>168</v>
      </c>
      <c r="G72" s="37">
        <f t="shared" ref="G72:G79" si="17">1+G71</f>
        <v>3</v>
      </c>
      <c r="H72" s="60" t="str">
        <f>IF(H26="","",H26)</f>
        <v/>
      </c>
    </row>
    <row r="73" spans="2:9" ht="17.100000000000001" customHeight="1">
      <c r="F73" s="59" t="s">
        <v>168</v>
      </c>
      <c r="G73" s="37">
        <f t="shared" si="17"/>
        <v>4</v>
      </c>
      <c r="H73" s="60" t="str">
        <f>IF(H32="","",H32)</f>
        <v/>
      </c>
    </row>
    <row r="74" spans="2:9" ht="17.100000000000001" customHeight="1">
      <c r="F74" s="59" t="s">
        <v>168</v>
      </c>
      <c r="G74" s="37">
        <f t="shared" si="17"/>
        <v>5</v>
      </c>
      <c r="H74" s="60" t="str">
        <f>IF(H38="","",H38)</f>
        <v/>
      </c>
    </row>
    <row r="75" spans="2:9" ht="17.100000000000001" customHeight="1">
      <c r="F75" s="59" t="s">
        <v>168</v>
      </c>
      <c r="G75" s="37">
        <f t="shared" si="17"/>
        <v>6</v>
      </c>
      <c r="H75" s="60" t="str">
        <f>IF(H43="","",H43)</f>
        <v/>
      </c>
    </row>
    <row r="76" spans="2:9" ht="17.100000000000001" customHeight="1">
      <c r="F76" s="59" t="s">
        <v>168</v>
      </c>
      <c r="G76" s="37">
        <f t="shared" si="17"/>
        <v>7</v>
      </c>
      <c r="H76" s="60" t="str">
        <f>IF(H50="","",H50)</f>
        <v/>
      </c>
    </row>
    <row r="77" spans="2:9" ht="17.100000000000001" customHeight="1">
      <c r="F77" s="59" t="s">
        <v>168</v>
      </c>
      <c r="G77" s="37">
        <f t="shared" si="17"/>
        <v>8</v>
      </c>
      <c r="H77" s="60" t="str">
        <f>IF(H56="","",H56)</f>
        <v/>
      </c>
    </row>
    <row r="78" spans="2:9" ht="17.100000000000001" customHeight="1">
      <c r="F78" s="59" t="s">
        <v>168</v>
      </c>
      <c r="G78" s="37">
        <f t="shared" si="17"/>
        <v>9</v>
      </c>
      <c r="H78" s="60" t="str">
        <f>IF(H61="","",H61)</f>
        <v/>
      </c>
    </row>
    <row r="79" spans="2:9" ht="17.100000000000001" customHeight="1">
      <c r="F79" s="59" t="s">
        <v>168</v>
      </c>
      <c r="G79" s="37">
        <f t="shared" si="17"/>
        <v>10</v>
      </c>
      <c r="H79" s="60" t="str">
        <f>IF(H67="","",H67)</f>
        <v/>
      </c>
    </row>
    <row r="80" spans="2:9" ht="17.100000000000001" customHeight="1">
      <c r="G80" s="51" t="s">
        <v>169</v>
      </c>
      <c r="H80" s="60">
        <f>SUM(H70:H79)</f>
        <v>0</v>
      </c>
      <c r="I80" s="61" t="str">
        <f>IF(H80=0,"",IF(H80&lt;16,"Not qualified",IF(H80&lt;25,"Level C",IF(H80&lt;32,"Level B","Level A"))))</f>
        <v/>
      </c>
    </row>
    <row r="81" spans="3:3" ht="17.100000000000001" customHeight="1"/>
    <row r="82" spans="3:3" ht="17.100000000000001" customHeight="1">
      <c r="C82" s="63" t="s">
        <v>247</v>
      </c>
    </row>
    <row r="83" spans="3:3" ht="17.100000000000001" customHeight="1"/>
    <row r="84" spans="3:3" ht="17.100000000000001" customHeight="1"/>
    <row r="85" spans="3:3" ht="17.100000000000001" customHeight="1"/>
    <row r="86" spans="3:3" ht="17.100000000000001" customHeight="1"/>
    <row r="87" spans="3:3" ht="17.100000000000001" customHeight="1"/>
    <row r="88" spans="3:3" ht="17.100000000000001" customHeight="1"/>
    <row r="89" spans="3:3" ht="17.100000000000001" customHeight="1"/>
    <row r="90" spans="3:3" ht="17.100000000000001" customHeight="1"/>
    <row r="91" spans="3:3" ht="17.100000000000001" customHeight="1"/>
    <row r="92" spans="3:3" ht="17.100000000000001" customHeight="1"/>
    <row r="93" spans="3:3" ht="17.100000000000001" customHeight="1"/>
    <row r="94" spans="3:3" ht="17.100000000000001" customHeight="1"/>
    <row r="95" spans="3:3" ht="17.100000000000001" customHeight="1"/>
    <row r="96" spans="3:3" ht="17.100000000000001" customHeight="1"/>
    <row r="97" spans="2:9" s="69" customFormat="1" ht="17.100000000000001" customHeight="1">
      <c r="B97" s="37"/>
      <c r="C97" s="38"/>
      <c r="D97" s="38"/>
      <c r="E97" s="38"/>
      <c r="F97" s="38"/>
      <c r="G97" s="38"/>
      <c r="H97" s="37"/>
      <c r="I97" s="39"/>
    </row>
    <row r="98" spans="2:9" s="69" customFormat="1" ht="17.100000000000001" customHeight="1">
      <c r="B98" s="37"/>
      <c r="C98" s="38"/>
      <c r="D98" s="38"/>
      <c r="E98" s="38"/>
      <c r="F98" s="38"/>
      <c r="G98" s="38"/>
      <c r="H98" s="37"/>
      <c r="I98" s="39"/>
    </row>
    <row r="99" spans="2:9" s="69" customFormat="1" ht="17.100000000000001" customHeight="1">
      <c r="B99" s="37"/>
      <c r="C99" s="38"/>
      <c r="D99" s="38"/>
      <c r="E99" s="38"/>
      <c r="F99" s="38"/>
      <c r="G99" s="38"/>
      <c r="H99" s="37"/>
      <c r="I99" s="39"/>
    </row>
    <row r="100" spans="2:9" s="69" customFormat="1" ht="17.100000000000001" customHeight="1">
      <c r="B100" s="37"/>
      <c r="C100" s="38"/>
      <c r="D100" s="38"/>
      <c r="E100" s="38"/>
      <c r="F100" s="38"/>
      <c r="G100" s="38"/>
      <c r="H100" s="37"/>
      <c r="I100" s="39"/>
    </row>
    <row r="101" spans="2:9" s="69" customFormat="1" ht="17.100000000000001" customHeight="1">
      <c r="B101" s="37"/>
      <c r="C101" s="38"/>
      <c r="D101" s="38"/>
      <c r="E101" s="38"/>
      <c r="F101" s="38"/>
      <c r="G101" s="38"/>
      <c r="H101" s="37"/>
      <c r="I101" s="39"/>
    </row>
    <row r="102" spans="2:9" s="69" customFormat="1" ht="17.100000000000001" customHeight="1">
      <c r="B102" s="37"/>
      <c r="C102" s="38"/>
      <c r="D102" s="38"/>
      <c r="E102" s="38"/>
      <c r="F102" s="38"/>
      <c r="G102" s="38"/>
      <c r="H102" s="37"/>
      <c r="I102" s="39"/>
    </row>
    <row r="103" spans="2:9" s="69" customFormat="1" ht="17.100000000000001" customHeight="1">
      <c r="B103" s="37"/>
      <c r="C103" s="38"/>
      <c r="D103" s="38"/>
      <c r="E103" s="38"/>
      <c r="F103" s="38"/>
      <c r="G103" s="38"/>
      <c r="H103" s="37"/>
      <c r="I103" s="39"/>
    </row>
    <row r="104" spans="2:9" s="69" customFormat="1" ht="17.100000000000001" customHeight="1">
      <c r="B104" s="37"/>
      <c r="C104" s="38"/>
      <c r="D104" s="38"/>
      <c r="E104" s="38"/>
      <c r="F104" s="38"/>
      <c r="G104" s="38"/>
      <c r="H104" s="37"/>
      <c r="I104" s="39"/>
    </row>
    <row r="105" spans="2:9" s="69" customFormat="1" ht="17.100000000000001" customHeight="1">
      <c r="B105" s="37"/>
      <c r="C105" s="38"/>
      <c r="D105" s="38"/>
      <c r="E105" s="38"/>
      <c r="F105" s="38"/>
      <c r="G105" s="38"/>
      <c r="H105" s="37"/>
      <c r="I105" s="39"/>
    </row>
    <row r="106" spans="2:9" s="69" customFormat="1" ht="17.100000000000001" customHeight="1">
      <c r="B106" s="37"/>
      <c r="C106" s="38"/>
      <c r="D106" s="38"/>
      <c r="E106" s="38"/>
      <c r="F106" s="38"/>
      <c r="G106" s="38"/>
      <c r="H106" s="37"/>
      <c r="I106" s="39"/>
    </row>
    <row r="107" spans="2:9" s="69" customFormat="1" ht="17.100000000000001" customHeight="1">
      <c r="B107" s="37"/>
      <c r="C107" s="38"/>
      <c r="D107" s="38"/>
      <c r="E107" s="38"/>
      <c r="F107" s="38"/>
      <c r="G107" s="38"/>
      <c r="H107" s="37"/>
      <c r="I107" s="39"/>
    </row>
    <row r="108" spans="2:9" s="69" customFormat="1" ht="17.100000000000001" customHeight="1">
      <c r="B108" s="37"/>
      <c r="C108" s="38"/>
      <c r="D108" s="38"/>
      <c r="E108" s="38"/>
      <c r="F108" s="38"/>
      <c r="G108" s="38"/>
      <c r="H108" s="37"/>
      <c r="I108" s="39"/>
    </row>
    <row r="109" spans="2:9" s="69" customFormat="1" ht="17.100000000000001" customHeight="1">
      <c r="B109" s="37"/>
      <c r="C109" s="38"/>
      <c r="D109" s="38"/>
      <c r="E109" s="38"/>
      <c r="F109" s="38"/>
      <c r="G109" s="38"/>
      <c r="H109" s="37"/>
      <c r="I109" s="39"/>
    </row>
    <row r="110" spans="2:9" s="69" customFormat="1" ht="17.100000000000001" customHeight="1">
      <c r="B110" s="37"/>
      <c r="C110" s="38"/>
      <c r="D110" s="38"/>
      <c r="E110" s="38"/>
      <c r="F110" s="38"/>
      <c r="G110" s="38"/>
      <c r="H110" s="37"/>
      <c r="I110" s="39"/>
    </row>
    <row r="111" spans="2:9" s="69" customFormat="1" ht="17.100000000000001" customHeight="1">
      <c r="B111" s="37"/>
      <c r="C111" s="38"/>
      <c r="D111" s="38"/>
      <c r="E111" s="38"/>
      <c r="F111" s="38"/>
      <c r="G111" s="38"/>
      <c r="H111" s="37"/>
      <c r="I111" s="39"/>
    </row>
    <row r="112" spans="2:9" s="69" customFormat="1" ht="17.100000000000001" customHeight="1">
      <c r="B112" s="37"/>
      <c r="C112" s="38"/>
      <c r="D112" s="38"/>
      <c r="E112" s="38"/>
      <c r="F112" s="38"/>
      <c r="G112" s="38"/>
      <c r="H112" s="37"/>
      <c r="I112" s="39"/>
    </row>
    <row r="113" spans="2:9" s="69" customFormat="1" ht="17.100000000000001" customHeight="1">
      <c r="B113" s="37"/>
      <c r="C113" s="38"/>
      <c r="D113" s="38"/>
      <c r="E113" s="38"/>
      <c r="F113" s="38"/>
      <c r="G113" s="38"/>
      <c r="H113" s="37"/>
      <c r="I113" s="39"/>
    </row>
    <row r="114" spans="2:9" s="69" customFormat="1" ht="17.100000000000001" customHeight="1">
      <c r="B114" s="37"/>
      <c r="C114" s="38"/>
      <c r="D114" s="38"/>
      <c r="E114" s="38"/>
      <c r="F114" s="38"/>
      <c r="G114" s="38"/>
      <c r="H114" s="37"/>
      <c r="I114" s="39"/>
    </row>
    <row r="115" spans="2:9" s="69" customFormat="1" ht="17.100000000000001" customHeight="1">
      <c r="B115" s="37"/>
      <c r="C115" s="38"/>
      <c r="D115" s="38"/>
      <c r="E115" s="38"/>
      <c r="F115" s="38"/>
      <c r="G115" s="38"/>
      <c r="H115" s="37"/>
      <c r="I115" s="39"/>
    </row>
    <row r="116" spans="2:9" s="69" customFormat="1" ht="17.100000000000001" customHeight="1">
      <c r="B116" s="37"/>
      <c r="C116" s="38"/>
      <c r="D116" s="38"/>
      <c r="E116" s="38"/>
      <c r="F116" s="38"/>
      <c r="G116" s="38"/>
      <c r="H116" s="37"/>
      <c r="I116" s="39"/>
    </row>
  </sheetData>
  <mergeCells count="15">
    <mergeCell ref="E3:G3"/>
    <mergeCell ref="B5:B6"/>
    <mergeCell ref="C5:C6"/>
    <mergeCell ref="D5:G5"/>
    <mergeCell ref="H5:I5"/>
    <mergeCell ref="C52:G52"/>
    <mergeCell ref="C58:G58"/>
    <mergeCell ref="C63:G63"/>
    <mergeCell ref="C15:G15"/>
    <mergeCell ref="C22:G22"/>
    <mergeCell ref="C28:G28"/>
    <mergeCell ref="C34:G34"/>
    <mergeCell ref="C40:G40"/>
    <mergeCell ref="C45:G45"/>
    <mergeCell ref="C7:G7"/>
  </mergeCells>
  <dataValidations count="1">
    <dataValidation type="whole" allowBlank="1" showInputMessage="1" showErrorMessage="1" sqref="H46:H49 H35:H37 H29:H31 H53:H55 H41:H42 H59:H60 H8:H12 H16:H19 H23:H25 H64:H66" xr:uid="{6D86A204-DAF9-41F5-A55D-D7D58B5AC341}">
      <formula1>1</formula1>
      <formula2>4</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Representative Sample</vt:lpstr>
      <vt:lpstr>Project MCR</vt:lpstr>
      <vt:lpstr>Programme MCR</vt:lpstr>
      <vt:lpstr>Portfolio MCR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besnik skenderi</dc:creator>
  <cp:lastModifiedBy>besnik skenderi</cp:lastModifiedBy>
  <dcterms:created xsi:type="dcterms:W3CDTF">2021-04-30T10:44:31Z</dcterms:created>
  <dcterms:modified xsi:type="dcterms:W3CDTF">2021-04-30T11:16:55Z</dcterms:modified>
</cp:coreProperties>
</file>